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20" windowHeight="8865" activeTab="0"/>
  </bookViews>
  <sheets>
    <sheet name="Affordability Calculator" sheetId="1" r:id="rId1"/>
  </sheets>
  <definedNames>
    <definedName name="Beg_Bal">#REF!</definedName>
    <definedName name="Data">#REF!</definedName>
    <definedName name="End_Bal">#REF!</definedName>
    <definedName name="Extra_Pay">#REF!</definedName>
    <definedName name="Full_Print">#REF!</definedName>
    <definedName name="Header_Row">ROW(#REF!)</definedName>
    <definedName name="Int">#REF!</definedName>
    <definedName name="Interest_Rate">#REF!</definedName>
    <definedName name="Last_Row">IF(Values_Entered,Header_Row+Number_of_Payments,Header_Row)</definedName>
    <definedName name="Loan_Amount">#REF!</definedName>
    <definedName name="Loan_Start">#REF!</definedName>
    <definedName name="Loan_Years">#REF!</definedName>
    <definedName name="Number_of_Payments">MATCH(0.01,End_Bal,-1)+1</definedName>
    <definedName name="Pay_Date">#REF!</definedName>
    <definedName name="Pay_Num">#REF!</definedName>
    <definedName name="Payment_Date">DATE(YEAR(Loan_Start),MONTH(Loan_Start)+Payment_Number,DAY(Loan_Start))</definedName>
    <definedName name="Princ">#REF!</definedName>
    <definedName name="_xlnm.Print_Area" localSheetId="0">'Affordability Calculator'!$A$1:$K$87</definedName>
    <definedName name="Print_Area_Reset">OFFSET(Full_Print,0,0,Last_Row)</definedName>
    <definedName name="Sched_Pay">#REF!</definedName>
    <definedName name="Scheduled_Extra_Payments">#REF!</definedName>
    <definedName name="Scheduled_Interest_Rate">#REF!</definedName>
    <definedName name="Scheduled_Monthly_Payment">#REF!</definedName>
    <definedName name="Total_Interest">#REF!</definedName>
    <definedName name="Total_Pay">#REF!</definedName>
    <definedName name="Total_Payment">Scheduled_Payment+Extra_Payment</definedName>
    <definedName name="Values_Entered">IF(Loan_Amount*Interest_Rate*Loan_Years*Loan_Start&gt;0,1,0)</definedName>
  </definedNames>
  <calcPr fullCalcOnLoad="1"/>
</workbook>
</file>

<file path=xl/sharedStrings.xml><?xml version="1.0" encoding="utf-8"?>
<sst xmlns="http://schemas.openxmlformats.org/spreadsheetml/2006/main" count="61" uniqueCount="57">
  <si>
    <t>Loan amount</t>
  </si>
  <si>
    <t>Max housing cost ratio allowed</t>
  </si>
  <si>
    <t>Mortgage Assumptions</t>
  </si>
  <si>
    <t>Loan term (years)</t>
  </si>
  <si>
    <t xml:space="preserve">Annual interest rate:   </t>
  </si>
  <si>
    <t>Down payment</t>
  </si>
  <si>
    <t>Home Owners Association (HOA) dues</t>
  </si>
  <si>
    <t>Max total debt ratio allowed</t>
  </si>
  <si>
    <t>Monthly Income &amp; Expense Assumptions</t>
  </si>
  <si>
    <t>Annual Property Expenses</t>
  </si>
  <si>
    <t>Property taxes</t>
  </si>
  <si>
    <t>Homeowners insurance</t>
  </si>
  <si>
    <t>Lender fees</t>
  </si>
  <si>
    <t>Government recording / transfer fees</t>
  </si>
  <si>
    <t>Title fees</t>
  </si>
  <si>
    <t>Reserves deposited with lender</t>
  </si>
  <si>
    <t>Items required in advance by lender</t>
  </si>
  <si>
    <t>Closing Cost Assumptions</t>
  </si>
  <si>
    <t>Roll closing costs into loan</t>
  </si>
  <si>
    <t>Yes</t>
  </si>
  <si>
    <t>No</t>
  </si>
  <si>
    <t>Principal &amp; interest payment</t>
  </si>
  <si>
    <t>Est. mortgage insurance payment</t>
  </si>
  <si>
    <t>Total monthly payment</t>
  </si>
  <si>
    <t>Loan type</t>
  </si>
  <si>
    <t>Conventional</t>
  </si>
  <si>
    <t>FHA</t>
  </si>
  <si>
    <t>Taxes, Homeowner's insurance, HOA</t>
  </si>
  <si>
    <t>Principal Calculation</t>
  </si>
  <si>
    <t>Roll CC Into Loan</t>
  </si>
  <si>
    <t>(r/12) =</t>
  </si>
  <si>
    <t>n =</t>
  </si>
  <si>
    <t xml:space="preserve">[1+ (r/12)]^n = </t>
  </si>
  <si>
    <t>MI Rates</t>
  </si>
  <si>
    <t>Conv</t>
  </si>
  <si>
    <t>Max pmt</t>
  </si>
  <si>
    <t>Max purchase price</t>
  </si>
  <si>
    <t>Max Loan To Value (LTV)</t>
  </si>
  <si>
    <t>Upfront FHA</t>
  </si>
  <si>
    <t>Upfront mortgage insurance premium</t>
  </si>
  <si>
    <t>Gross household income / month</t>
  </si>
  <si>
    <t>Car payment(s) / month</t>
  </si>
  <si>
    <t>Credit Card payment(s) / Month</t>
  </si>
  <si>
    <t>Student loan(s) / month</t>
  </si>
  <si>
    <t>Total Other debts (RV, boats, etc.) / month</t>
  </si>
  <si>
    <t>Max Pmt</t>
  </si>
  <si>
    <t>Max Loan (no MI)</t>
  </si>
  <si>
    <t>Max Loan (FHA MI)</t>
  </si>
  <si>
    <t>Max Loan (Conf MI)</t>
  </si>
  <si>
    <t>Home Mortgage Affordability Calculator</t>
  </si>
  <si>
    <t>What Can I Afford? - estimated loan summary</t>
  </si>
  <si>
    <t>800-765-4950</t>
  </si>
  <si>
    <t>M - F 8:00AM to 5:00PM (MST)</t>
  </si>
  <si>
    <t>Instructions</t>
  </si>
  <si>
    <t>© 2008-2010 Jammony, Inc. This calculator and associated formulas are wholly owned by Jammony, Inc. They may not be copied, distributed, sold, transferred,used or otherwise disceminated without the express written concent of the Company.</t>
  </si>
  <si>
    <t>Visit www.Jammony.com for your FREE customized loan quotes today!</t>
  </si>
  <si>
    <r>
      <t xml:space="preserve">Enter your information into the cells with a white background and bold blue text.
This Home Mortgage Affordability Calculator is intended to help borrowers estimate the monthly payment and purchase price or loan amount they can afford. Information should only be entered into white cells with bold blue font. This information can be changed to determine roughly how much the loan amount and monthly payments will change as financial and closing cost information fluctuates.
Currently, the industry standard for the Maximum Housing Cost Ratio and Maximum Total Debt to Income Ratios are 28% and 41% respectively. However, it is important to know, that there are some exceptions to this rule. For additional information on your personal scenario, please feel free to contact a member of the Jammony team by calling the number above.
As always, should you have any questions, </t>
    </r>
    <r>
      <rPr>
        <b/>
        <sz val="10"/>
        <rFont val="Century Gothic"/>
        <family val="2"/>
      </rPr>
      <t>please don't hesitate to call 800-765-4950</t>
    </r>
    <r>
      <rPr>
        <sz val="10"/>
        <rFont val="Century Gothic"/>
        <family val="2"/>
      </rPr>
      <t xml:space="preserve">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</si>
</sst>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_(&quot;$&quot;* #,##0_);_(&quot;$&quot;* \(#,##0\);_(&quot;$&quot;* &quot;-&quot;??_);_(@_)"/>
    <numFmt numFmtId="167" formatCode="_(* #,##0_);_(* \(#,##0\);_(* &quot;-&quot;??_);_(@_)"/>
    <numFmt numFmtId="168" formatCode="_(&quot;$&quot;* #,##0.0_);_(&quot;$&quot;* \(#,##0.0\);_(&quot;$&quot;* &quot;-&quot;??_);_(@_)"/>
  </numFmts>
  <fonts count="51">
    <font>
      <sz val="10"/>
      <name val="Arial"/>
      <family val="0"/>
    </font>
    <font>
      <sz val="11"/>
      <color indexed="8"/>
      <name val="Calibri"/>
      <family val="2"/>
    </font>
    <font>
      <sz val="10"/>
      <name val="Century Gothic"/>
      <family val="2"/>
    </font>
    <font>
      <b/>
      <sz val="10"/>
      <name val="Century Gothic"/>
      <family val="2"/>
    </font>
    <font>
      <b/>
      <sz val="14"/>
      <name val="Century Gothic"/>
      <family val="2"/>
    </font>
    <font>
      <sz val="10"/>
      <color indexed="8"/>
      <name val="Calibri"/>
      <family val="2"/>
    </font>
    <font>
      <b/>
      <sz val="12"/>
      <color indexed="8"/>
      <name val="Calibri"/>
      <family val="2"/>
    </font>
    <font>
      <u val="single"/>
      <sz val="10"/>
      <color indexed="12"/>
      <name val="Arial"/>
      <family val="2"/>
    </font>
    <font>
      <b/>
      <sz val="10"/>
      <color indexed="12"/>
      <name val="Century Gothic"/>
      <family val="2"/>
    </font>
    <font>
      <b/>
      <sz val="22"/>
      <color indexed="18"/>
      <name val="Century Gothic"/>
      <family val="2"/>
    </font>
    <font>
      <b/>
      <u val="single"/>
      <sz val="18"/>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b/>
      <sz val="16"/>
      <color indexed="63"/>
      <name val="Century Gothic"/>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66FF"/>
      <name val="Century Gothic"/>
      <family val="2"/>
    </font>
    <font>
      <b/>
      <sz val="22"/>
      <color rgb="FF003399"/>
      <name val="Century Gothic"/>
      <family val="2"/>
    </font>
    <font>
      <b/>
      <sz val="22"/>
      <color rgb="FF000058"/>
      <name val="Century Gothic"/>
      <family val="2"/>
    </font>
    <font>
      <b/>
      <u val="single"/>
      <sz val="1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AEAEA"/>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medium"/>
    </border>
    <border>
      <left/>
      <right/>
      <top style="medium">
        <color indexed="22"/>
      </top>
      <bottom/>
    </border>
    <border>
      <left/>
      <right/>
      <top/>
      <bottom style="medium">
        <color theme="0" tint="-0.2499399930238723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6">
    <xf numFmtId="0" fontId="0" fillId="0" borderId="0" xfId="0" applyAlignment="1">
      <alignment/>
    </xf>
    <xf numFmtId="0" fontId="2" fillId="33" borderId="0" xfId="0" applyFont="1" applyFill="1" applyBorder="1" applyAlignment="1" applyProtection="1">
      <alignment vertical="center"/>
      <protection hidden="1"/>
    </xf>
    <xf numFmtId="0" fontId="2" fillId="33" borderId="0" xfId="0" applyFont="1" applyFill="1" applyBorder="1" applyAlignment="1" applyProtection="1">
      <alignment/>
      <protection hidden="1"/>
    </xf>
    <xf numFmtId="166" fontId="47" fillId="33" borderId="0" xfId="44" applyNumberFormat="1" applyFont="1" applyFill="1" applyBorder="1" applyAlignment="1" applyProtection="1">
      <alignment/>
      <protection hidden="1"/>
    </xf>
    <xf numFmtId="165" fontId="47" fillId="33" borderId="0" xfId="58" applyNumberFormat="1" applyFont="1" applyFill="1" applyBorder="1" applyAlignment="1" applyProtection="1">
      <alignment/>
      <protection hidden="1"/>
    </xf>
    <xf numFmtId="167" fontId="47" fillId="33" borderId="0" xfId="42" applyNumberFormat="1" applyFont="1" applyFill="1" applyBorder="1" applyAlignment="1" applyProtection="1">
      <alignment/>
      <protection hidden="1"/>
    </xf>
    <xf numFmtId="9" fontId="47" fillId="33" borderId="0" xfId="58" applyNumberFormat="1" applyFont="1" applyFill="1" applyBorder="1" applyAlignment="1" applyProtection="1">
      <alignment/>
      <protection hidden="1"/>
    </xf>
    <xf numFmtId="44" fontId="2" fillId="33" borderId="0" xfId="44" applyFont="1" applyFill="1" applyBorder="1" applyAlignment="1" applyProtection="1">
      <alignment/>
      <protection hidden="1"/>
    </xf>
    <xf numFmtId="8" fontId="2" fillId="33" borderId="0" xfId="0" applyNumberFormat="1" applyFont="1" applyFill="1" applyBorder="1" applyAlignment="1" applyProtection="1">
      <alignment/>
      <protection hidden="1"/>
    </xf>
    <xf numFmtId="44" fontId="2" fillId="33" borderId="10" xfId="0" applyNumberFormat="1" applyFont="1" applyFill="1" applyBorder="1" applyAlignment="1" applyProtection="1">
      <alignment/>
      <protection hidden="1"/>
    </xf>
    <xf numFmtId="44" fontId="2" fillId="33" borderId="10" xfId="44" applyFont="1" applyFill="1" applyBorder="1" applyAlignment="1" applyProtection="1">
      <alignment/>
      <protection hidden="1"/>
    </xf>
    <xf numFmtId="0" fontId="2" fillId="33" borderId="0" xfId="0" applyFont="1" applyFill="1" applyAlignment="1" applyProtection="1">
      <alignment/>
      <protection hidden="1"/>
    </xf>
    <xf numFmtId="0" fontId="2" fillId="0" borderId="0" xfId="0" applyFont="1" applyAlignment="1" applyProtection="1">
      <alignment/>
      <protection hidden="1"/>
    </xf>
    <xf numFmtId="0" fontId="2" fillId="0" borderId="0" xfId="0" applyFont="1" applyAlignment="1" applyProtection="1" quotePrefix="1">
      <alignment/>
      <protection hidden="1"/>
    </xf>
    <xf numFmtId="8" fontId="2" fillId="0" borderId="0" xfId="0" applyNumberFormat="1" applyFont="1" applyAlignment="1" applyProtection="1">
      <alignment/>
      <protection hidden="1"/>
    </xf>
    <xf numFmtId="167" fontId="2" fillId="0" borderId="0" xfId="0" applyNumberFormat="1" applyFont="1" applyAlignment="1" applyProtection="1">
      <alignment/>
      <protection hidden="1"/>
    </xf>
    <xf numFmtId="166" fontId="2" fillId="0" borderId="0" xfId="0" applyNumberFormat="1" applyFont="1" applyAlignment="1" applyProtection="1">
      <alignment/>
      <protection hidden="1"/>
    </xf>
    <xf numFmtId="0" fontId="2" fillId="0" borderId="0" xfId="0" applyFont="1" applyAlignment="1" applyProtection="1">
      <alignment/>
      <protection hidden="1" locked="0"/>
    </xf>
    <xf numFmtId="0" fontId="2" fillId="0" borderId="0" xfId="0" applyFont="1" applyFill="1" applyAlignment="1" applyProtection="1">
      <alignment/>
      <protection hidden="1" locked="0"/>
    </xf>
    <xf numFmtId="0" fontId="2" fillId="33" borderId="0" xfId="0" applyFont="1" applyFill="1" applyBorder="1" applyAlignment="1" applyProtection="1">
      <alignment/>
      <protection hidden="1" locked="0"/>
    </xf>
    <xf numFmtId="0" fontId="2" fillId="33" borderId="0" xfId="0" applyFont="1" applyFill="1" applyBorder="1" applyAlignment="1" applyProtection="1">
      <alignment horizontal="left"/>
      <protection hidden="1" locked="0"/>
    </xf>
    <xf numFmtId="0" fontId="47" fillId="0" borderId="10" xfId="0" applyFont="1" applyFill="1" applyBorder="1" applyAlignment="1" applyProtection="1">
      <alignment horizontal="right"/>
      <protection hidden="1" locked="0"/>
    </xf>
    <xf numFmtId="166" fontId="47" fillId="0" borderId="10" xfId="44" applyNumberFormat="1" applyFont="1" applyFill="1" applyBorder="1" applyAlignment="1" applyProtection="1">
      <alignment/>
      <protection hidden="1" locked="0"/>
    </xf>
    <xf numFmtId="166" fontId="47" fillId="33" borderId="0" xfId="44" applyNumberFormat="1" applyFont="1" applyFill="1" applyBorder="1" applyAlignment="1" applyProtection="1">
      <alignment/>
      <protection hidden="1" locked="0"/>
    </xf>
    <xf numFmtId="0" fontId="2" fillId="33" borderId="0" xfId="0" applyFont="1" applyFill="1" applyBorder="1" applyAlignment="1" applyProtection="1">
      <alignment vertical="center"/>
      <protection hidden="1" locked="0"/>
    </xf>
    <xf numFmtId="165" fontId="47" fillId="0" borderId="10" xfId="58" applyNumberFormat="1" applyFont="1" applyFill="1" applyBorder="1" applyAlignment="1" applyProtection="1">
      <alignment/>
      <protection hidden="1" locked="0"/>
    </xf>
    <xf numFmtId="167" fontId="47" fillId="0" borderId="10" xfId="42" applyNumberFormat="1" applyFont="1" applyFill="1" applyBorder="1" applyAlignment="1" applyProtection="1">
      <alignment/>
      <protection hidden="1" locked="0"/>
    </xf>
    <xf numFmtId="9" fontId="47" fillId="0" borderId="10" xfId="58" applyNumberFormat="1" applyFont="1" applyFill="1" applyBorder="1" applyAlignment="1" applyProtection="1">
      <alignment/>
      <protection hidden="1" locked="0"/>
    </xf>
    <xf numFmtId="9" fontId="47" fillId="33" borderId="0" xfId="58" applyNumberFormat="1" applyFont="1" applyFill="1" applyBorder="1" applyAlignment="1" applyProtection="1">
      <alignment/>
      <protection hidden="1" locked="0"/>
    </xf>
    <xf numFmtId="164" fontId="47" fillId="0" borderId="10" xfId="58" applyNumberFormat="1" applyFont="1" applyFill="1" applyBorder="1" applyAlignment="1" applyProtection="1">
      <alignment/>
      <protection hidden="1" locked="0"/>
    </xf>
    <xf numFmtId="0" fontId="47" fillId="0" borderId="10" xfId="0" applyFont="1" applyFill="1" applyBorder="1" applyAlignment="1" applyProtection="1">
      <alignment horizontal="right" indent="1"/>
      <protection hidden="1" locked="0"/>
    </xf>
    <xf numFmtId="164" fontId="2" fillId="33" borderId="0" xfId="58" applyNumberFormat="1" applyFont="1" applyFill="1" applyBorder="1" applyAlignment="1" applyProtection="1">
      <alignment vertical="center"/>
      <protection hidden="1" locked="0"/>
    </xf>
    <xf numFmtId="164" fontId="2" fillId="33" borderId="0" xfId="0" applyNumberFormat="1" applyFont="1" applyFill="1" applyBorder="1" applyAlignment="1" applyProtection="1">
      <alignment vertical="center"/>
      <protection hidden="1" locked="0"/>
    </xf>
    <xf numFmtId="0" fontId="2" fillId="33" borderId="0" xfId="0" applyFont="1" applyFill="1" applyAlignment="1" applyProtection="1">
      <alignment vertical="top" wrapText="1"/>
      <protection hidden="1" locked="0"/>
    </xf>
    <xf numFmtId="0" fontId="2" fillId="33" borderId="11" xfId="0" applyFont="1" applyFill="1" applyBorder="1" applyAlignment="1" applyProtection="1">
      <alignment/>
      <protection hidden="1" locked="0"/>
    </xf>
    <xf numFmtId="0" fontId="2" fillId="0" borderId="0" xfId="0" applyFont="1" applyFill="1" applyBorder="1" applyAlignment="1" applyProtection="1">
      <alignment/>
      <protection hidden="1" locked="0"/>
    </xf>
    <xf numFmtId="0" fontId="2" fillId="0" borderId="0" xfId="0" applyFont="1" applyAlignment="1" applyProtection="1">
      <alignment horizontal="left"/>
      <protection hidden="1" locked="0"/>
    </xf>
    <xf numFmtId="0" fontId="2" fillId="0" borderId="0" xfId="0" applyFont="1" applyFill="1" applyAlignment="1" applyProtection="1">
      <alignment/>
      <protection hidden="1"/>
    </xf>
    <xf numFmtId="166" fontId="48" fillId="0" borderId="0" xfId="44" applyNumberFormat="1" applyFont="1" applyFill="1" applyAlignment="1" applyProtection="1">
      <alignment horizontal="right" vertical="center"/>
      <protection hidden="1"/>
    </xf>
    <xf numFmtId="166" fontId="49" fillId="0" borderId="0" xfId="44" applyNumberFormat="1" applyFont="1" applyFill="1" applyAlignment="1" applyProtection="1">
      <alignment horizontal="right" vertical="center"/>
      <protection hidden="1"/>
    </xf>
    <xf numFmtId="0" fontId="2" fillId="0" borderId="0" xfId="0" applyFont="1" applyFill="1" applyAlignment="1" applyProtection="1" quotePrefix="1">
      <alignment/>
      <protection hidden="1"/>
    </xf>
    <xf numFmtId="166" fontId="2" fillId="0" borderId="0" xfId="44" applyNumberFormat="1" applyFont="1" applyFill="1" applyAlignment="1" applyProtection="1">
      <alignment horizontal="right"/>
      <protection hidden="1"/>
    </xf>
    <xf numFmtId="166" fontId="2" fillId="0" borderId="11" xfId="44" applyNumberFormat="1" applyFont="1" applyFill="1" applyBorder="1" applyAlignment="1" applyProtection="1">
      <alignment/>
      <protection hidden="1"/>
    </xf>
    <xf numFmtId="0" fontId="2" fillId="0" borderId="11" xfId="0" applyFont="1" applyFill="1" applyBorder="1" applyAlignment="1" applyProtection="1" quotePrefix="1">
      <alignment/>
      <protection hidden="1"/>
    </xf>
    <xf numFmtId="0" fontId="2" fillId="0" borderId="11" xfId="0" applyFont="1" applyFill="1" applyBorder="1" applyAlignment="1" applyProtection="1">
      <alignment/>
      <protection hidden="1"/>
    </xf>
    <xf numFmtId="0" fontId="2" fillId="33" borderId="0" xfId="0" applyFont="1" applyFill="1" applyAlignment="1" applyProtection="1" quotePrefix="1">
      <alignment/>
      <protection hidden="1"/>
    </xf>
    <xf numFmtId="166" fontId="2" fillId="33" borderId="0" xfId="44" applyNumberFormat="1" applyFont="1" applyFill="1" applyAlignment="1" applyProtection="1">
      <alignment/>
      <protection hidden="1"/>
    </xf>
    <xf numFmtId="0" fontId="4" fillId="33" borderId="0" xfId="0" applyFont="1" applyFill="1" applyAlignment="1" applyProtection="1">
      <alignment/>
      <protection hidden="1"/>
    </xf>
    <xf numFmtId="0" fontId="3" fillId="33" borderId="0" xfId="0" applyFont="1" applyFill="1" applyBorder="1" applyAlignment="1" applyProtection="1">
      <alignment horizontal="left"/>
      <protection hidden="1"/>
    </xf>
    <xf numFmtId="0" fontId="2" fillId="33" borderId="0" xfId="0" applyFont="1" applyFill="1" applyBorder="1" applyAlignment="1" applyProtection="1">
      <alignment horizontal="left"/>
      <protection hidden="1"/>
    </xf>
    <xf numFmtId="0" fontId="2" fillId="33" borderId="12" xfId="0" applyFont="1" applyFill="1" applyBorder="1" applyAlignment="1" applyProtection="1">
      <alignment horizontal="left"/>
      <protection hidden="1"/>
    </xf>
    <xf numFmtId="0" fontId="2" fillId="33" borderId="0" xfId="0" applyFont="1" applyFill="1" applyAlignment="1" applyProtection="1">
      <alignment/>
      <protection hidden="1"/>
    </xf>
    <xf numFmtId="0" fontId="2" fillId="33" borderId="0" xfId="0" applyFont="1" applyFill="1" applyBorder="1" applyAlignment="1" applyProtection="1">
      <alignment/>
      <protection hidden="1"/>
    </xf>
    <xf numFmtId="0" fontId="2" fillId="33" borderId="0" xfId="0" applyNumberFormat="1" applyFont="1" applyFill="1" applyBorder="1" applyAlignment="1" applyProtection="1">
      <alignment horizontal="left"/>
      <protection hidden="1"/>
    </xf>
    <xf numFmtId="0" fontId="3" fillId="33" borderId="13" xfId="0" applyFont="1" applyFill="1" applyBorder="1" applyAlignment="1" applyProtection="1">
      <alignment/>
      <protection hidden="1"/>
    </xf>
    <xf numFmtId="0" fontId="2" fillId="33" borderId="13" xfId="0" applyFont="1" applyFill="1" applyBorder="1" applyAlignment="1" applyProtection="1">
      <alignment/>
      <protection hidden="1"/>
    </xf>
    <xf numFmtId="164" fontId="2" fillId="33" borderId="0" xfId="58" applyNumberFormat="1" applyFont="1" applyFill="1" applyAlignment="1" applyProtection="1">
      <alignment/>
      <protection hidden="1"/>
    </xf>
    <xf numFmtId="166" fontId="3" fillId="33" borderId="10" xfId="0" applyNumberFormat="1" applyFont="1" applyFill="1" applyBorder="1" applyAlignment="1" applyProtection="1">
      <alignment/>
      <protection hidden="1"/>
    </xf>
    <xf numFmtId="0" fontId="2" fillId="0" borderId="0" xfId="0" applyFont="1" applyBorder="1" applyAlignment="1" applyProtection="1">
      <alignment horizontal="center" vertical="top" wrapText="1"/>
      <protection hidden="1" locked="0"/>
    </xf>
    <xf numFmtId="0" fontId="50" fillId="33" borderId="0" xfId="52" applyFont="1" applyFill="1" applyAlignment="1" applyProtection="1">
      <alignment horizontal="center" vertical="top" wrapText="1"/>
      <protection hidden="1" locked="0"/>
    </xf>
    <xf numFmtId="0" fontId="2" fillId="33" borderId="0" xfId="0" applyFont="1" applyFill="1" applyAlignment="1" applyProtection="1">
      <alignment horizontal="center"/>
      <protection hidden="1"/>
    </xf>
    <xf numFmtId="0" fontId="2" fillId="33" borderId="0" xfId="0" applyFont="1" applyFill="1" applyBorder="1" applyAlignment="1" applyProtection="1">
      <alignment horizontal="center"/>
      <protection hidden="1"/>
    </xf>
    <xf numFmtId="0" fontId="2" fillId="33" borderId="0" xfId="0" applyFont="1" applyFill="1" applyAlignment="1" applyProtection="1">
      <alignment horizontal="left" vertical="top" wrapText="1"/>
      <protection hidden="1"/>
    </xf>
    <xf numFmtId="0" fontId="2" fillId="33" borderId="0" xfId="0" applyFont="1" applyFill="1" applyAlignment="1" applyProtection="1">
      <alignment vertical="top" wrapText="1"/>
      <protection hidden="1"/>
    </xf>
    <xf numFmtId="44" fontId="2" fillId="33" borderId="0" xfId="44" applyNumberFormat="1" applyFont="1" applyFill="1" applyBorder="1" applyAlignment="1" applyProtection="1">
      <alignment/>
      <protection hidden="1"/>
    </xf>
    <xf numFmtId="0" fontId="2" fillId="33" borderId="11" xfId="0" applyFont="1" applyFill="1" applyBorder="1" applyAlignment="1" applyProtection="1">
      <alignmen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1">
    <dxf>
      <font>
        <color indexed="3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FFE1E2"/>
      <rgbColor rgb="00FDF1DF"/>
      <rgbColor rgb="00FFCC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20"/>
      <c:hPercent val="100"/>
      <c:rotY val="0"/>
      <c:depthPercent val="100"/>
      <c:rAngAx val="1"/>
    </c:view3D>
    <c:plotArea>
      <c:layout>
        <c:manualLayout>
          <c:xMode val="edge"/>
          <c:yMode val="edge"/>
          <c:x val="0.09675"/>
          <c:y val="0.18375"/>
          <c:w val="0.82125"/>
          <c:h val="0.400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Lbls>
            <c:numFmt formatCode="General" sourceLinked="1"/>
            <c:spPr>
              <a:noFill/>
              <a:ln w="3175">
                <a:noFill/>
              </a:ln>
            </c:spPr>
            <c:showLegendKey val="0"/>
            <c:showVal val="1"/>
            <c:showBubbleSize val="0"/>
            <c:showCatName val="0"/>
            <c:showSerName val="0"/>
            <c:showLeaderLines val="1"/>
            <c:showPercent val="0"/>
          </c:dLbls>
          <c:cat>
            <c:strRef>
              <c:f>('Affordability Calculator'!$G$34,'Affordability Calculator'!$G$36,'Affordability Calculator'!$G$38)</c:f>
              <c:strCache/>
            </c:strRef>
          </c:cat>
          <c:val>
            <c:numRef>
              <c:f>('Affordability Calculator'!$J$34,'Affordability Calculator'!$J$36,'Affordability Calculator'!$J$38)</c:f>
              <c:numCache/>
            </c:numRef>
          </c:val>
        </c:ser>
      </c:pie3DChart>
      <c:spPr>
        <a:noFill/>
        <a:ln>
          <a:noFill/>
        </a:ln>
      </c:spPr>
    </c:plotArea>
    <c:legend>
      <c:legendPos val="b"/>
      <c:legendEntry>
        <c:idx val="0"/>
        <c:txPr>
          <a:bodyPr vert="horz" rot="0"/>
          <a:lstStyle/>
          <a:p>
            <a:pPr>
              <a:defRPr lang="en-US" cap="none" sz="1200" b="1" i="0" u="none" baseline="0">
                <a:solidFill>
                  <a:srgbClr val="000000"/>
                </a:solidFill>
              </a:defRPr>
            </a:pPr>
          </a:p>
        </c:txPr>
      </c:legendEntry>
      <c:legendEntry>
        <c:idx val="1"/>
        <c:txPr>
          <a:bodyPr vert="horz" rot="0"/>
          <a:lstStyle/>
          <a:p>
            <a:pPr>
              <a:defRPr lang="en-US" cap="none" sz="1200" b="1" i="0" u="none" baseline="0">
                <a:solidFill>
                  <a:srgbClr val="000000"/>
                </a:solidFill>
              </a:defRPr>
            </a:pPr>
          </a:p>
        </c:txPr>
      </c:legendEntry>
      <c:legendEntry>
        <c:idx val="2"/>
        <c:txPr>
          <a:bodyPr vert="horz" rot="0"/>
          <a:lstStyle/>
          <a:p>
            <a:pPr>
              <a:defRPr lang="en-US" cap="none" sz="1200" b="1" i="0" u="none" baseline="0">
                <a:solidFill>
                  <a:srgbClr val="000000"/>
                </a:solidFill>
              </a:defRPr>
            </a:pPr>
          </a:p>
        </c:txPr>
      </c:legendEntry>
      <c:layout>
        <c:manualLayout>
          <c:xMode val="edge"/>
          <c:yMode val="edge"/>
          <c:x val="0.10675"/>
          <c:y val="0.681"/>
          <c:w val="0.8015"/>
          <c:h val="0.21675"/>
        </c:manualLayout>
      </c:layout>
      <c:overlay val="0"/>
      <c:spPr>
        <a:noFill/>
        <a:ln w="3175">
          <a:noFill/>
        </a:ln>
      </c:spPr>
    </c:legend>
    <c:sideWall>
      <c:thickness val="0"/>
    </c:sideWall>
    <c:backWall>
      <c:thickness val="0"/>
    </c:backWall>
    <c:plotVisOnly val="1"/>
    <c:dispBlanksAs val="zero"/>
    <c:showDLblsOverMax val="0"/>
  </c:chart>
  <c:spPr>
    <a:solidFill>
      <a:srgbClr val="FFFFFF"/>
    </a:solidFill>
    <a:ln w="12700">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49</xdr:row>
      <xdr:rowOff>123825</xdr:rowOff>
    </xdr:from>
    <xdr:to>
      <xdr:col>10</xdr:col>
      <xdr:colOff>28575</xdr:colOff>
      <xdr:row>82</xdr:row>
      <xdr:rowOff>0</xdr:rowOff>
    </xdr:to>
    <xdr:graphicFrame>
      <xdr:nvGraphicFramePr>
        <xdr:cNvPr id="1" name="Chart 2"/>
        <xdr:cNvGraphicFramePr/>
      </xdr:nvGraphicFramePr>
      <xdr:xfrm>
        <a:off x="4314825" y="7334250"/>
        <a:ext cx="3924300" cy="381952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19050</xdr:colOff>
      <xdr:row>0</xdr:row>
      <xdr:rowOff>9525</xdr:rowOff>
    </xdr:from>
    <xdr:to>
      <xdr:col>3</xdr:col>
      <xdr:colOff>638175</xdr:colOff>
      <xdr:row>3</xdr:row>
      <xdr:rowOff>133350</xdr:rowOff>
    </xdr:to>
    <xdr:pic>
      <xdr:nvPicPr>
        <xdr:cNvPr id="2" name="Picture 3" descr="Jammony-Logo-Word-Blue-RGB - small.jpg"/>
        <xdr:cNvPicPr preferRelativeResize="1">
          <a:picLocks noChangeAspect="1"/>
        </xdr:cNvPicPr>
      </xdr:nvPicPr>
      <xdr:blipFill>
        <a:blip r:embed="rId2"/>
        <a:stretch>
          <a:fillRect/>
        </a:stretch>
      </xdr:blipFill>
      <xdr:spPr>
        <a:xfrm>
          <a:off x="19050" y="9525"/>
          <a:ext cx="2695575" cy="828675"/>
        </a:xfrm>
        <a:prstGeom prst="rect">
          <a:avLst/>
        </a:prstGeom>
        <a:noFill/>
        <a:ln w="9525" cmpd="sng">
          <a:noFill/>
        </a:ln>
      </xdr:spPr>
    </xdr:pic>
    <xdr:clientData/>
  </xdr:twoCellAnchor>
  <xdr:twoCellAnchor>
    <xdr:from>
      <xdr:col>6</xdr:col>
      <xdr:colOff>28575</xdr:colOff>
      <xdr:row>45</xdr:row>
      <xdr:rowOff>161925</xdr:rowOff>
    </xdr:from>
    <xdr:to>
      <xdr:col>10</xdr:col>
      <xdr:colOff>28575</xdr:colOff>
      <xdr:row>49</xdr:row>
      <xdr:rowOff>123825</xdr:rowOff>
    </xdr:to>
    <xdr:sp>
      <xdr:nvSpPr>
        <xdr:cNvPr id="3" name="Rectangle 11"/>
        <xdr:cNvSpPr>
          <a:spLocks/>
        </xdr:cNvSpPr>
      </xdr:nvSpPr>
      <xdr:spPr>
        <a:xfrm>
          <a:off x="4314825" y="6905625"/>
          <a:ext cx="3924300" cy="428625"/>
        </a:xfrm>
        <a:prstGeom prst="rect">
          <a:avLst/>
        </a:prstGeom>
        <a:gradFill rotWithShape="1">
          <a:gsLst>
            <a:gs pos="0">
              <a:srgbClr val="969696"/>
            </a:gs>
            <a:gs pos="50000">
              <a:srgbClr val="DDDDDD"/>
            </a:gs>
            <a:gs pos="100000">
              <a:srgbClr val="969696"/>
            </a:gs>
          </a:gsLst>
          <a:lin ang="0" scaled="1"/>
        </a:gradFill>
        <a:ln w="15875" cmpd="sng">
          <a:solidFill>
            <a:srgbClr val="969696"/>
          </a:solidFill>
          <a:headEnd type="none"/>
          <a:tailEnd type="none"/>
        </a:ln>
      </xdr:spPr>
      <xdr:txBody>
        <a:bodyPr vertOverflow="clip" wrap="square" lIns="27432" tIns="22860" rIns="27432" bIns="22860" anchor="ctr"/>
        <a:p>
          <a:pPr algn="ctr">
            <a:defRPr/>
          </a:pPr>
          <a:r>
            <a:rPr lang="en-US" cap="none" sz="1600" b="1" i="0" u="none" baseline="0">
              <a:solidFill>
                <a:srgbClr val="333333"/>
              </a:solidFill>
            </a:rPr>
            <a:t>Monthly Housing Cost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mony.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89"/>
  <sheetViews>
    <sheetView showGridLines="0" tabSelected="1" zoomScalePageLayoutView="0" workbookViewId="0" topLeftCell="A1">
      <selection activeCell="A5" sqref="A5"/>
    </sheetView>
  </sheetViews>
  <sheetFormatPr defaultColWidth="9.140625" defaultRowHeight="12.75"/>
  <cols>
    <col min="1" max="1" width="1.7109375" style="17" customWidth="1"/>
    <col min="2" max="5" width="14.7109375" style="17" customWidth="1"/>
    <col min="6" max="6" width="3.7109375" style="17" customWidth="1"/>
    <col min="7" max="10" width="14.7109375" style="17" customWidth="1"/>
    <col min="11" max="11" width="1.7109375" style="17" customWidth="1"/>
    <col min="12" max="12" width="27.140625" style="17" hidden="1" customWidth="1"/>
    <col min="13" max="13" width="13.8515625" style="17" hidden="1" customWidth="1"/>
    <col min="14" max="14" width="20.57421875" style="17" hidden="1" customWidth="1"/>
    <col min="15" max="16" width="10.7109375" style="17" hidden="1" customWidth="1"/>
    <col min="17" max="18" width="9.140625" style="17" hidden="1" customWidth="1"/>
    <col min="19" max="19" width="21.00390625" style="17" hidden="1" customWidth="1"/>
    <col min="20" max="20" width="11.7109375" style="17" hidden="1" customWidth="1"/>
    <col min="21" max="16384" width="9.140625" style="17" customWidth="1"/>
  </cols>
  <sheetData>
    <row r="1" spans="2:20" s="12" customFormat="1" ht="28.5">
      <c r="B1" s="37"/>
      <c r="C1" s="37"/>
      <c r="D1" s="37"/>
      <c r="E1" s="37"/>
      <c r="F1" s="37"/>
      <c r="G1" s="37"/>
      <c r="H1" s="37"/>
      <c r="I1" s="37"/>
      <c r="J1" s="38"/>
      <c r="K1" s="39" t="s">
        <v>51</v>
      </c>
      <c r="L1" s="12" t="s">
        <v>29</v>
      </c>
      <c r="M1" s="12" t="s">
        <v>24</v>
      </c>
      <c r="N1" s="12" t="s">
        <v>28</v>
      </c>
      <c r="P1" s="12" t="s">
        <v>33</v>
      </c>
      <c r="S1" s="12" t="s">
        <v>45</v>
      </c>
      <c r="T1" s="7">
        <f>IF(($E$65*$E$36)-(SUM($E$78,$E$80,$E$82)/12)&lt;(($E$65*$E$38)-SUM($E$78,$E$80,$E$82)/12)-SUM($E$67,$E$69,$E$71,$E$73),($E$65*$E$36)-(SUM($E$78,$E$80,$E$82)/12),($E$65*$E$38)-(SUM($E$78,$E$80,$E$82)/12)-SUM($E$67,$E$69,$E$71,$E$73))</f>
        <v>2725</v>
      </c>
    </row>
    <row r="2" spans="2:20" s="12" customFormat="1" ht="13.5">
      <c r="B2" s="40"/>
      <c r="C2" s="37"/>
      <c r="D2" s="37"/>
      <c r="E2" s="37"/>
      <c r="F2" s="37"/>
      <c r="G2" s="37"/>
      <c r="H2" s="40"/>
      <c r="I2" s="37"/>
      <c r="J2" s="41" t="s">
        <v>52</v>
      </c>
      <c r="K2" s="37"/>
      <c r="L2" s="12" t="s">
        <v>19</v>
      </c>
      <c r="M2" s="12" t="s">
        <v>25</v>
      </c>
      <c r="N2" s="13" t="s">
        <v>30</v>
      </c>
      <c r="O2" s="12">
        <f>E32/12</f>
        <v>0.005</v>
      </c>
      <c r="P2" s="12" t="s">
        <v>26</v>
      </c>
      <c r="Q2" s="12">
        <v>0.005</v>
      </c>
      <c r="S2" s="12" t="s">
        <v>46</v>
      </c>
      <c r="T2" s="14">
        <f>-PV($E$32/12,$E$34*12,$T$1)</f>
        <v>322922.07746922306</v>
      </c>
    </row>
    <row r="3" spans="2:20" s="12" customFormat="1" ht="13.5">
      <c r="B3" s="40"/>
      <c r="C3" s="37"/>
      <c r="D3" s="37"/>
      <c r="E3" s="37"/>
      <c r="F3" s="37"/>
      <c r="G3" s="37"/>
      <c r="H3" s="40"/>
      <c r="I3" s="37"/>
      <c r="J3" s="41"/>
      <c r="K3" s="37"/>
      <c r="L3" s="12" t="s">
        <v>20</v>
      </c>
      <c r="M3" s="12" t="s">
        <v>26</v>
      </c>
      <c r="N3" s="13" t="s">
        <v>31</v>
      </c>
      <c r="O3" s="15">
        <f>E34*12</f>
        <v>180</v>
      </c>
      <c r="P3" s="12" t="s">
        <v>34</v>
      </c>
      <c r="Q3" s="12">
        <v>0.008</v>
      </c>
      <c r="S3" s="12" t="s">
        <v>47</v>
      </c>
      <c r="T3" s="14">
        <f>-PV($E$32/12,$E$34*12,($T$1-($T$2*Q2/12)))</f>
        <v>306977.32699261163</v>
      </c>
    </row>
    <row r="4" spans="1:20" s="12" customFormat="1" ht="14.25" thickBot="1">
      <c r="A4" s="42"/>
      <c r="B4" s="43"/>
      <c r="C4" s="44"/>
      <c r="D4" s="44"/>
      <c r="E4" s="44"/>
      <c r="F4" s="44"/>
      <c r="G4" s="44"/>
      <c r="H4" s="44"/>
      <c r="I4" s="44"/>
      <c r="J4" s="42"/>
      <c r="K4" s="42"/>
      <c r="N4" s="13" t="s">
        <v>32</v>
      </c>
      <c r="O4" s="12">
        <f>(1+O2)^O3</f>
        <v>2.454093562247146</v>
      </c>
      <c r="P4" s="12" t="s">
        <v>38</v>
      </c>
      <c r="Q4" s="12">
        <v>0.0225</v>
      </c>
      <c r="S4" s="12" t="s">
        <v>48</v>
      </c>
      <c r="T4" s="14">
        <f>-PV($E$32/12,$E$34*12,($T$1-($T$2*Q3/12)))</f>
        <v>297410.47670664475</v>
      </c>
    </row>
    <row r="5" spans="1:20" s="12" customFormat="1" ht="13.5">
      <c r="A5" s="11"/>
      <c r="B5" s="45"/>
      <c r="C5" s="11"/>
      <c r="D5" s="11"/>
      <c r="E5" s="11"/>
      <c r="F5" s="11"/>
      <c r="G5" s="11"/>
      <c r="H5" s="11"/>
      <c r="I5" s="11"/>
      <c r="J5" s="46"/>
      <c r="K5" s="11"/>
      <c r="N5" s="13"/>
      <c r="T5" s="14"/>
    </row>
    <row r="6" spans="1:15" s="12" customFormat="1" ht="18">
      <c r="A6" s="11"/>
      <c r="B6" s="47" t="s">
        <v>49</v>
      </c>
      <c r="C6" s="11"/>
      <c r="D6" s="11"/>
      <c r="E6" s="11"/>
      <c r="F6" s="11"/>
      <c r="G6" s="11"/>
      <c r="H6" s="11"/>
      <c r="I6" s="11"/>
      <c r="J6" s="46"/>
      <c r="K6" s="11"/>
      <c r="N6" s="12" t="s">
        <v>35</v>
      </c>
      <c r="O6" s="16">
        <f>E65*E36</f>
        <v>3150</v>
      </c>
    </row>
    <row r="7" spans="1:11" s="12" customFormat="1" ht="13.5">
      <c r="A7" s="11"/>
      <c r="B7" s="11"/>
      <c r="C7" s="11"/>
      <c r="D7" s="11"/>
      <c r="E7" s="11"/>
      <c r="F7" s="11"/>
      <c r="G7" s="11"/>
      <c r="H7" s="11"/>
      <c r="I7" s="11"/>
      <c r="J7" s="11"/>
      <c r="K7" s="11"/>
    </row>
    <row r="8" spans="1:11" s="12" customFormat="1" ht="14.25" thickBot="1">
      <c r="A8" s="11"/>
      <c r="B8" s="54" t="s">
        <v>53</v>
      </c>
      <c r="C8" s="55"/>
      <c r="D8" s="55"/>
      <c r="E8" s="55"/>
      <c r="F8" s="55"/>
      <c r="G8" s="55"/>
      <c r="H8" s="55"/>
      <c r="I8" s="55"/>
      <c r="J8" s="55"/>
      <c r="K8" s="11"/>
    </row>
    <row r="9" spans="1:11" s="12" customFormat="1" ht="13.5">
      <c r="A9" s="11"/>
      <c r="B9" s="11"/>
      <c r="C9" s="11"/>
      <c r="D9" s="11"/>
      <c r="E9" s="11"/>
      <c r="F9" s="11"/>
      <c r="G9" s="11"/>
      <c r="H9" s="11"/>
      <c r="I9" s="11"/>
      <c r="J9" s="11"/>
      <c r="K9" s="11"/>
    </row>
    <row r="10" spans="1:11" s="12" customFormat="1" ht="13.5" customHeight="1">
      <c r="A10" s="11"/>
      <c r="B10" s="62" t="s">
        <v>56</v>
      </c>
      <c r="C10" s="62"/>
      <c r="D10" s="62"/>
      <c r="E10" s="62"/>
      <c r="F10" s="62"/>
      <c r="G10" s="62"/>
      <c r="H10" s="62"/>
      <c r="I10" s="62"/>
      <c r="J10" s="62"/>
      <c r="K10" s="11"/>
    </row>
    <row r="11" spans="1:11" s="12" customFormat="1" ht="13.5">
      <c r="A11" s="11"/>
      <c r="B11" s="62"/>
      <c r="C11" s="62"/>
      <c r="D11" s="62"/>
      <c r="E11" s="62"/>
      <c r="F11" s="62"/>
      <c r="G11" s="62"/>
      <c r="H11" s="62"/>
      <c r="I11" s="62"/>
      <c r="J11" s="62"/>
      <c r="K11" s="11"/>
    </row>
    <row r="12" spans="1:11" s="12" customFormat="1" ht="13.5">
      <c r="A12" s="11"/>
      <c r="B12" s="62"/>
      <c r="C12" s="62"/>
      <c r="D12" s="62"/>
      <c r="E12" s="62"/>
      <c r="F12" s="62"/>
      <c r="G12" s="62"/>
      <c r="H12" s="62"/>
      <c r="I12" s="62"/>
      <c r="J12" s="62"/>
      <c r="K12" s="11"/>
    </row>
    <row r="13" spans="1:11" s="12" customFormat="1" ht="13.5">
      <c r="A13" s="11"/>
      <c r="B13" s="62"/>
      <c r="C13" s="62"/>
      <c r="D13" s="62"/>
      <c r="E13" s="62"/>
      <c r="F13" s="62"/>
      <c r="G13" s="62"/>
      <c r="H13" s="62"/>
      <c r="I13" s="62"/>
      <c r="J13" s="62"/>
      <c r="K13" s="11"/>
    </row>
    <row r="14" spans="1:11" s="12" customFormat="1" ht="13.5">
      <c r="A14" s="11"/>
      <c r="B14" s="62"/>
      <c r="C14" s="62"/>
      <c r="D14" s="62"/>
      <c r="E14" s="62"/>
      <c r="F14" s="62"/>
      <c r="G14" s="62"/>
      <c r="H14" s="62"/>
      <c r="I14" s="62"/>
      <c r="J14" s="62"/>
      <c r="K14" s="11"/>
    </row>
    <row r="15" spans="1:11" s="12" customFormat="1" ht="13.5">
      <c r="A15" s="11"/>
      <c r="B15" s="62"/>
      <c r="C15" s="62"/>
      <c r="D15" s="62"/>
      <c r="E15" s="62"/>
      <c r="F15" s="62"/>
      <c r="G15" s="62"/>
      <c r="H15" s="62"/>
      <c r="I15" s="62"/>
      <c r="J15" s="62"/>
      <c r="K15" s="11"/>
    </row>
    <row r="16" spans="1:11" s="12" customFormat="1" ht="13.5">
      <c r="A16" s="11"/>
      <c r="B16" s="62"/>
      <c r="C16" s="62"/>
      <c r="D16" s="62"/>
      <c r="E16" s="62"/>
      <c r="F16" s="62"/>
      <c r="G16" s="62"/>
      <c r="H16" s="62"/>
      <c r="I16" s="62"/>
      <c r="J16" s="62"/>
      <c r="K16" s="11"/>
    </row>
    <row r="17" spans="1:11" s="12" customFormat="1" ht="13.5">
      <c r="A17" s="11"/>
      <c r="B17" s="62"/>
      <c r="C17" s="62"/>
      <c r="D17" s="62"/>
      <c r="E17" s="62"/>
      <c r="F17" s="62"/>
      <c r="G17" s="62"/>
      <c r="H17" s="62"/>
      <c r="I17" s="62"/>
      <c r="J17" s="62"/>
      <c r="K17" s="11"/>
    </row>
    <row r="18" spans="1:11" s="12" customFormat="1" ht="13.5">
      <c r="A18" s="11"/>
      <c r="B18" s="62"/>
      <c r="C18" s="62"/>
      <c r="D18" s="62"/>
      <c r="E18" s="62"/>
      <c r="F18" s="62"/>
      <c r="G18" s="62"/>
      <c r="H18" s="62"/>
      <c r="I18" s="62"/>
      <c r="J18" s="62"/>
      <c r="K18" s="11"/>
    </row>
    <row r="19" spans="1:11" s="12" customFormat="1" ht="13.5">
      <c r="A19" s="11"/>
      <c r="B19" s="62"/>
      <c r="C19" s="62"/>
      <c r="D19" s="62"/>
      <c r="E19" s="62"/>
      <c r="F19" s="62"/>
      <c r="G19" s="62"/>
      <c r="H19" s="62"/>
      <c r="I19" s="62"/>
      <c r="J19" s="62"/>
      <c r="K19" s="11"/>
    </row>
    <row r="20" spans="1:11" s="12" customFormat="1" ht="13.5">
      <c r="A20" s="11"/>
      <c r="B20" s="62"/>
      <c r="C20" s="62"/>
      <c r="D20" s="62"/>
      <c r="E20" s="62"/>
      <c r="F20" s="62"/>
      <c r="G20" s="62"/>
      <c r="H20" s="62"/>
      <c r="I20" s="62"/>
      <c r="J20" s="62"/>
      <c r="K20" s="11"/>
    </row>
    <row r="21" spans="1:11" s="12" customFormat="1" ht="13.5">
      <c r="A21" s="11"/>
      <c r="B21" s="62"/>
      <c r="C21" s="62"/>
      <c r="D21" s="62"/>
      <c r="E21" s="62"/>
      <c r="F21" s="62"/>
      <c r="G21" s="62"/>
      <c r="H21" s="62"/>
      <c r="I21" s="62"/>
      <c r="J21" s="62"/>
      <c r="K21" s="11"/>
    </row>
    <row r="22" spans="1:11" s="12" customFormat="1" ht="13.5">
      <c r="A22" s="11"/>
      <c r="B22" s="63"/>
      <c r="C22" s="63"/>
      <c r="D22" s="63"/>
      <c r="E22" s="63"/>
      <c r="F22" s="63"/>
      <c r="G22" s="63"/>
      <c r="H22" s="63"/>
      <c r="I22" s="63"/>
      <c r="J22" s="63"/>
      <c r="K22" s="11"/>
    </row>
    <row r="23" spans="1:11" s="12" customFormat="1" ht="23.25">
      <c r="A23" s="11"/>
      <c r="B23" s="59" t="s">
        <v>55</v>
      </c>
      <c r="C23" s="59"/>
      <c r="D23" s="59"/>
      <c r="E23" s="59"/>
      <c r="F23" s="59"/>
      <c r="G23" s="59"/>
      <c r="H23" s="59"/>
      <c r="I23" s="59"/>
      <c r="J23" s="59"/>
      <c r="K23" s="11"/>
    </row>
    <row r="24" spans="1:11" s="12" customFormat="1" ht="13.5">
      <c r="A24" s="11"/>
      <c r="B24" s="33"/>
      <c r="C24" s="33"/>
      <c r="D24" s="33"/>
      <c r="E24" s="33"/>
      <c r="F24" s="33"/>
      <c r="G24" s="33"/>
      <c r="H24" s="33"/>
      <c r="I24" s="33"/>
      <c r="J24" s="33"/>
      <c r="K24" s="11"/>
    </row>
    <row r="25" spans="1:11" s="12" customFormat="1" ht="13.5">
      <c r="A25" s="2"/>
      <c r="B25" s="11"/>
      <c r="C25" s="11"/>
      <c r="D25" s="11"/>
      <c r="E25" s="11"/>
      <c r="F25" s="11"/>
      <c r="G25" s="11"/>
      <c r="H25" s="11"/>
      <c r="I25" s="11"/>
      <c r="J25" s="2"/>
      <c r="K25" s="2"/>
    </row>
    <row r="26" spans="1:11" s="12" customFormat="1" ht="14.25" thickBot="1">
      <c r="A26" s="48"/>
      <c r="B26" s="48" t="s">
        <v>2</v>
      </c>
      <c r="C26" s="49"/>
      <c r="D26" s="49"/>
      <c r="E26" s="49"/>
      <c r="F26" s="49"/>
      <c r="G26" s="48" t="s">
        <v>50</v>
      </c>
      <c r="H26" s="48"/>
      <c r="I26" s="48"/>
      <c r="J26" s="48"/>
      <c r="K26" s="48"/>
    </row>
    <row r="27" spans="1:11" s="12" customFormat="1" ht="4.5" customHeight="1">
      <c r="A27" s="2"/>
      <c r="B27" s="50"/>
      <c r="C27" s="50"/>
      <c r="D27" s="50"/>
      <c r="E27" s="50"/>
      <c r="F27" s="49"/>
      <c r="G27" s="50"/>
      <c r="H27" s="50"/>
      <c r="I27" s="50"/>
      <c r="J27" s="50"/>
      <c r="K27" s="2"/>
    </row>
    <row r="28" spans="1:28" ht="13.5">
      <c r="A28" s="2"/>
      <c r="B28" s="49" t="s">
        <v>24</v>
      </c>
      <c r="C28" s="49"/>
      <c r="D28" s="49"/>
      <c r="E28" s="21" t="s">
        <v>25</v>
      </c>
      <c r="F28" s="49"/>
      <c r="G28" s="49" t="s">
        <v>36</v>
      </c>
      <c r="H28" s="49"/>
      <c r="I28" s="53"/>
      <c r="J28" s="9">
        <f>J32+J30</f>
        <v>317977.32699261163</v>
      </c>
      <c r="K28" s="2"/>
      <c r="L28" s="12"/>
      <c r="M28" s="12"/>
      <c r="N28" s="12"/>
      <c r="O28" s="12"/>
      <c r="P28" s="12"/>
      <c r="Q28" s="12"/>
      <c r="R28" s="12"/>
      <c r="S28" s="12"/>
      <c r="T28" s="12"/>
      <c r="U28" s="12"/>
      <c r="V28" s="12"/>
      <c r="W28" s="12"/>
      <c r="X28" s="12"/>
      <c r="Y28" s="12"/>
      <c r="Z28" s="12"/>
      <c r="AA28" s="12"/>
      <c r="AB28" s="12"/>
    </row>
    <row r="29" spans="1:28" ht="4.5" customHeight="1">
      <c r="A29" s="2"/>
      <c r="B29" s="49"/>
      <c r="C29" s="49"/>
      <c r="D29" s="49"/>
      <c r="E29" s="20"/>
      <c r="F29" s="49"/>
      <c r="G29" s="49"/>
      <c r="H29" s="49"/>
      <c r="I29" s="53"/>
      <c r="J29" s="11"/>
      <c r="K29" s="2"/>
      <c r="L29" s="12"/>
      <c r="M29" s="12"/>
      <c r="N29" s="12"/>
      <c r="O29" s="12"/>
      <c r="P29" s="12"/>
      <c r="Q29" s="12"/>
      <c r="R29" s="12"/>
      <c r="S29" s="12"/>
      <c r="T29" s="12"/>
      <c r="U29" s="12"/>
      <c r="V29" s="12"/>
      <c r="W29" s="12"/>
      <c r="X29" s="12"/>
      <c r="Y29" s="12"/>
      <c r="Z29" s="12"/>
      <c r="AA29" s="12"/>
      <c r="AB29" s="12"/>
    </row>
    <row r="30" spans="1:28" ht="13.5">
      <c r="A30" s="2"/>
      <c r="B30" s="2" t="s">
        <v>5</v>
      </c>
      <c r="C30" s="11"/>
      <c r="D30" s="56"/>
      <c r="E30" s="22">
        <v>15000</v>
      </c>
      <c r="F30" s="3"/>
      <c r="G30" s="49" t="str">
        <f>IF(E48="Yes","Down payment (net of closing costs)","Down payment")</f>
        <v>Down payment (net of closing costs)</v>
      </c>
      <c r="H30" s="49"/>
      <c r="I30" s="53"/>
      <c r="J30" s="10">
        <f>IF($E$48="No",$E$30,$E$30-$E$52-$E$54-$E$56-$E$58-$E$60)</f>
        <v>11000</v>
      </c>
      <c r="K30" s="2"/>
      <c r="L30" s="12"/>
      <c r="M30" s="12"/>
      <c r="N30" s="12"/>
      <c r="O30" s="12"/>
      <c r="P30" s="12"/>
      <c r="Q30" s="12"/>
      <c r="R30" s="12"/>
      <c r="S30" s="12"/>
      <c r="T30" s="12"/>
      <c r="U30" s="12"/>
      <c r="V30" s="12"/>
      <c r="W30" s="12"/>
      <c r="X30" s="12"/>
      <c r="Y30" s="12"/>
      <c r="Z30" s="12"/>
      <c r="AA30" s="12"/>
      <c r="AB30" s="12"/>
    </row>
    <row r="31" spans="1:28" ht="4.5" customHeight="1">
      <c r="A31" s="2"/>
      <c r="B31" s="2"/>
      <c r="C31" s="11"/>
      <c r="D31" s="11"/>
      <c r="E31" s="24"/>
      <c r="F31" s="1"/>
      <c r="G31" s="49"/>
      <c r="H31" s="49"/>
      <c r="I31" s="53"/>
      <c r="J31" s="11"/>
      <c r="K31" s="2"/>
      <c r="L31" s="12"/>
      <c r="M31" s="12"/>
      <c r="N31" s="12"/>
      <c r="O31" s="12"/>
      <c r="P31" s="12"/>
      <c r="Q31" s="12"/>
      <c r="R31" s="12"/>
      <c r="S31" s="12"/>
      <c r="T31" s="12"/>
      <c r="U31" s="12"/>
      <c r="V31" s="12"/>
      <c r="W31" s="12"/>
      <c r="X31" s="12"/>
      <c r="Y31" s="12"/>
      <c r="Z31" s="12"/>
      <c r="AA31" s="12"/>
      <c r="AB31" s="12"/>
    </row>
    <row r="32" spans="1:28" ht="13.5">
      <c r="A32" s="8"/>
      <c r="B32" s="2" t="s">
        <v>4</v>
      </c>
      <c r="C32" s="11"/>
      <c r="D32" s="11"/>
      <c r="E32" s="25">
        <v>0.06</v>
      </c>
      <c r="F32" s="3"/>
      <c r="G32" s="49" t="s">
        <v>0</v>
      </c>
      <c r="H32" s="49"/>
      <c r="I32" s="53"/>
      <c r="J32" s="10">
        <f>IF(AND($E$28="Conventional",$J$30/$T$2&gt;=0.2),$T$2,IF(AND($E$28="Conventional",$J$30/$T$2&lt;0.2),$T$3,$T$4))</f>
        <v>306977.32699261163</v>
      </c>
      <c r="K32" s="8"/>
      <c r="L32" s="12"/>
      <c r="M32" s="12"/>
      <c r="N32" s="12"/>
      <c r="O32" s="12"/>
      <c r="P32" s="12"/>
      <c r="Q32" s="12"/>
      <c r="R32" s="12"/>
      <c r="S32" s="12"/>
      <c r="T32" s="12"/>
      <c r="U32" s="12"/>
      <c r="V32" s="12"/>
      <c r="W32" s="12"/>
      <c r="X32" s="12"/>
      <c r="Y32" s="12"/>
      <c r="Z32" s="12"/>
      <c r="AA32" s="12"/>
      <c r="AB32" s="12"/>
    </row>
    <row r="33" spans="1:28" ht="4.5" customHeight="1">
      <c r="A33" s="2"/>
      <c r="B33" s="2"/>
      <c r="C33" s="11"/>
      <c r="D33" s="11"/>
      <c r="E33" s="24"/>
      <c r="F33" s="1"/>
      <c r="G33" s="11"/>
      <c r="H33" s="11"/>
      <c r="I33" s="11"/>
      <c r="J33" s="11"/>
      <c r="K33" s="2"/>
      <c r="L33" s="12"/>
      <c r="M33" s="12"/>
      <c r="N33" s="12"/>
      <c r="O33" s="12"/>
      <c r="P33" s="12"/>
      <c r="Q33" s="12"/>
      <c r="R33" s="12"/>
      <c r="S33" s="12"/>
      <c r="T33" s="12"/>
      <c r="U33" s="12"/>
      <c r="V33" s="12"/>
      <c r="W33" s="12"/>
      <c r="X33" s="12"/>
      <c r="Y33" s="12"/>
      <c r="Z33" s="12"/>
      <c r="AA33" s="12"/>
      <c r="AB33" s="12"/>
    </row>
    <row r="34" spans="1:28" ht="13.5">
      <c r="A34" s="2"/>
      <c r="B34" s="2" t="s">
        <v>3</v>
      </c>
      <c r="C34" s="11"/>
      <c r="D34" s="11"/>
      <c r="E34" s="26">
        <v>15</v>
      </c>
      <c r="F34" s="4"/>
      <c r="G34" s="49" t="s">
        <v>21</v>
      </c>
      <c r="H34" s="49"/>
      <c r="I34" s="53"/>
      <c r="J34" s="9">
        <f>$T$1-$J$38</f>
        <v>2526.7263488622366</v>
      </c>
      <c r="K34" s="2"/>
      <c r="L34" s="12"/>
      <c r="M34" s="12"/>
      <c r="N34" s="12"/>
      <c r="O34" s="12"/>
      <c r="P34" s="12"/>
      <c r="Q34" s="12"/>
      <c r="R34" s="12"/>
      <c r="S34" s="12"/>
      <c r="T34" s="12"/>
      <c r="U34" s="12"/>
      <c r="V34" s="12"/>
      <c r="W34" s="12"/>
      <c r="X34" s="12"/>
      <c r="Y34" s="12"/>
      <c r="Z34" s="12"/>
      <c r="AA34" s="12"/>
      <c r="AB34" s="12"/>
    </row>
    <row r="35" spans="1:28" ht="4.5" customHeight="1">
      <c r="A35" s="2"/>
      <c r="B35" s="49"/>
      <c r="C35" s="49"/>
      <c r="D35" s="49"/>
      <c r="E35" s="20"/>
      <c r="F35" s="1"/>
      <c r="G35" s="11"/>
      <c r="H35" s="11"/>
      <c r="I35" s="11"/>
      <c r="J35" s="11"/>
      <c r="K35" s="2"/>
      <c r="L35" s="12"/>
      <c r="M35" s="12"/>
      <c r="N35" s="12"/>
      <c r="O35" s="12"/>
      <c r="P35" s="12"/>
      <c r="Q35" s="12"/>
      <c r="R35" s="12"/>
      <c r="S35" s="12"/>
      <c r="T35" s="12"/>
      <c r="U35" s="12"/>
      <c r="V35" s="12"/>
      <c r="W35" s="12"/>
      <c r="X35" s="12"/>
      <c r="Y35" s="12"/>
      <c r="Z35" s="12"/>
      <c r="AA35" s="12"/>
      <c r="AB35" s="12"/>
    </row>
    <row r="36" spans="1:28" ht="13.5">
      <c r="A36" s="2"/>
      <c r="B36" s="2" t="s">
        <v>1</v>
      </c>
      <c r="C36" s="11"/>
      <c r="D36" s="11"/>
      <c r="E36" s="27">
        <v>0.36</v>
      </c>
      <c r="F36" s="5"/>
      <c r="G36" s="49" t="s">
        <v>27</v>
      </c>
      <c r="H36" s="49"/>
      <c r="I36" s="53"/>
      <c r="J36" s="9">
        <f>SUM($E$78,$E$80,$E$82)/12</f>
        <v>162.5</v>
      </c>
      <c r="K36" s="2"/>
      <c r="L36" s="12"/>
      <c r="M36" s="12"/>
      <c r="N36" s="12"/>
      <c r="O36" s="12"/>
      <c r="P36" s="12"/>
      <c r="Q36" s="12"/>
      <c r="R36" s="12"/>
      <c r="S36" s="12"/>
      <c r="T36" s="12"/>
      <c r="U36" s="12"/>
      <c r="V36" s="12"/>
      <c r="W36" s="12"/>
      <c r="X36" s="12"/>
      <c r="Y36" s="12"/>
      <c r="Z36" s="12"/>
      <c r="AA36" s="12"/>
      <c r="AB36" s="12"/>
    </row>
    <row r="37" spans="1:28" ht="4.5" customHeight="1">
      <c r="A37" s="2"/>
      <c r="B37" s="2"/>
      <c r="C37" s="11"/>
      <c r="D37" s="11"/>
      <c r="E37" s="24"/>
      <c r="F37" s="49"/>
      <c r="G37" s="49"/>
      <c r="H37" s="49"/>
      <c r="I37" s="53"/>
      <c r="J37" s="11"/>
      <c r="K37" s="2"/>
      <c r="L37" s="12"/>
      <c r="M37" s="12"/>
      <c r="N37" s="12"/>
      <c r="O37" s="12"/>
      <c r="P37" s="12"/>
      <c r="Q37" s="12"/>
      <c r="R37" s="12"/>
      <c r="S37" s="12"/>
      <c r="T37" s="12"/>
      <c r="U37" s="12"/>
      <c r="V37" s="12"/>
      <c r="W37" s="12"/>
      <c r="X37" s="12"/>
      <c r="Y37" s="12"/>
      <c r="Z37" s="12"/>
      <c r="AA37" s="12"/>
      <c r="AB37" s="12"/>
    </row>
    <row r="38" spans="1:28" ht="13.5">
      <c r="A38" s="2"/>
      <c r="B38" s="2" t="s">
        <v>7</v>
      </c>
      <c r="C38" s="11"/>
      <c r="D38" s="11"/>
      <c r="E38" s="27">
        <v>0.41</v>
      </c>
      <c r="F38" s="6"/>
      <c r="G38" s="49" t="s">
        <v>22</v>
      </c>
      <c r="H38" s="49"/>
      <c r="I38" s="53"/>
      <c r="J38" s="10">
        <f>IF(AND($E$28="Conventional",$J$30/$T$2&gt;=0.2),0,IF(AND($E$28="Conventional",$J$30/$T$2&lt;0.2),$T$4*$Q$3/12,$T$3*$Q$2/12))</f>
        <v>198.27365113776318</v>
      </c>
      <c r="K38" s="2"/>
      <c r="L38" s="12"/>
      <c r="M38" s="12"/>
      <c r="N38" s="12"/>
      <c r="O38" s="12"/>
      <c r="P38" s="12"/>
      <c r="Q38" s="12"/>
      <c r="R38" s="12"/>
      <c r="S38" s="12"/>
      <c r="T38" s="12"/>
      <c r="U38" s="12"/>
      <c r="V38" s="12"/>
      <c r="W38" s="12"/>
      <c r="X38" s="12"/>
      <c r="Y38" s="12"/>
      <c r="Z38" s="12"/>
      <c r="AA38" s="12"/>
      <c r="AB38" s="12"/>
    </row>
    <row r="39" spans="1:28" ht="4.5" customHeight="1">
      <c r="A39" s="2"/>
      <c r="B39" s="2"/>
      <c r="C39" s="11"/>
      <c r="D39" s="11"/>
      <c r="E39" s="28"/>
      <c r="F39" s="1"/>
      <c r="G39" s="49"/>
      <c r="H39" s="49"/>
      <c r="I39" s="53"/>
      <c r="J39" s="11"/>
      <c r="K39" s="2"/>
      <c r="L39" s="12"/>
      <c r="M39" s="12"/>
      <c r="N39" s="12"/>
      <c r="O39" s="12"/>
      <c r="P39" s="12"/>
      <c r="Q39" s="12"/>
      <c r="R39" s="12"/>
      <c r="S39" s="12"/>
      <c r="T39" s="12"/>
      <c r="U39" s="12"/>
      <c r="V39" s="12"/>
      <c r="W39" s="12"/>
      <c r="X39" s="12"/>
      <c r="Y39" s="12"/>
      <c r="Z39" s="12"/>
      <c r="AA39" s="12"/>
      <c r="AB39" s="12"/>
    </row>
    <row r="40" spans="1:28" ht="13.5" customHeight="1">
      <c r="A40" s="2"/>
      <c r="B40" s="2" t="s">
        <v>37</v>
      </c>
      <c r="C40" s="11"/>
      <c r="D40" s="11"/>
      <c r="E40" s="29">
        <v>0.8</v>
      </c>
      <c r="F40" s="6"/>
      <c r="G40" s="49" t="s">
        <v>23</v>
      </c>
      <c r="H40" s="49"/>
      <c r="I40" s="53"/>
      <c r="J40" s="9">
        <f>$J$34+$J$36+$J$38</f>
        <v>2887.5</v>
      </c>
      <c r="K40" s="2"/>
      <c r="L40" s="12"/>
      <c r="M40" s="12"/>
      <c r="N40" s="12"/>
      <c r="O40" s="12"/>
      <c r="P40" s="12"/>
      <c r="Q40" s="12"/>
      <c r="R40" s="12"/>
      <c r="S40" s="12"/>
      <c r="T40" s="12"/>
      <c r="U40" s="12"/>
      <c r="V40" s="12"/>
      <c r="W40" s="12"/>
      <c r="X40" s="12"/>
      <c r="Y40" s="12"/>
      <c r="Z40" s="12"/>
      <c r="AA40" s="12"/>
      <c r="AB40" s="12"/>
    </row>
    <row r="41" spans="1:11" s="12" customFormat="1" ht="4.5" customHeight="1">
      <c r="A41" s="11"/>
      <c r="B41" s="2"/>
      <c r="C41" s="11"/>
      <c r="D41" s="11"/>
      <c r="E41" s="6"/>
      <c r="F41" s="6"/>
      <c r="G41" s="11"/>
      <c r="H41" s="11"/>
      <c r="I41" s="11"/>
      <c r="J41" s="11"/>
      <c r="K41" s="11"/>
    </row>
    <row r="42" spans="1:11" s="12" customFormat="1" ht="4.5" customHeight="1">
      <c r="A42" s="11"/>
      <c r="B42" s="2"/>
      <c r="C42" s="11"/>
      <c r="D42" s="11"/>
      <c r="E42" s="6"/>
      <c r="F42" s="6"/>
      <c r="G42" s="60"/>
      <c r="H42" s="60"/>
      <c r="I42" s="61"/>
      <c r="J42" s="61"/>
      <c r="K42" s="11"/>
    </row>
    <row r="43" spans="1:11" s="12" customFormat="1" ht="4.5" customHeight="1">
      <c r="A43" s="11"/>
      <c r="B43" s="2"/>
      <c r="C43" s="11"/>
      <c r="D43" s="11"/>
      <c r="E43" s="6"/>
      <c r="F43" s="6"/>
      <c r="G43" s="60"/>
      <c r="H43" s="60"/>
      <c r="I43" s="61"/>
      <c r="J43" s="61"/>
      <c r="K43" s="11"/>
    </row>
    <row r="44" spans="1:11" s="12" customFormat="1" ht="4.5" customHeight="1">
      <c r="A44" s="11"/>
      <c r="B44" s="2"/>
      <c r="C44" s="11"/>
      <c r="D44" s="11"/>
      <c r="E44" s="6"/>
      <c r="F44" s="6"/>
      <c r="G44" s="60"/>
      <c r="H44" s="60"/>
      <c r="I44" s="61"/>
      <c r="J44" s="61"/>
      <c r="K44" s="11"/>
    </row>
    <row r="45" spans="1:11" s="12" customFormat="1" ht="4.5" customHeight="1">
      <c r="A45" s="11"/>
      <c r="B45" s="2"/>
      <c r="C45" s="11"/>
      <c r="D45" s="11"/>
      <c r="E45" s="6"/>
      <c r="F45" s="6"/>
      <c r="G45" s="11"/>
      <c r="H45" s="51"/>
      <c r="I45" s="52"/>
      <c r="J45" s="52"/>
      <c r="K45" s="11"/>
    </row>
    <row r="46" spans="1:11" s="12" customFormat="1" ht="14.25" thickBot="1">
      <c r="A46" s="11"/>
      <c r="B46" s="48" t="s">
        <v>17</v>
      </c>
      <c r="C46" s="49"/>
      <c r="D46" s="49"/>
      <c r="E46" s="49"/>
      <c r="F46" s="6"/>
      <c r="G46" s="11"/>
      <c r="H46" s="11"/>
      <c r="I46" s="11"/>
      <c r="J46" s="11"/>
      <c r="K46" s="11"/>
    </row>
    <row r="47" spans="1:11" s="12" customFormat="1" ht="4.5" customHeight="1">
      <c r="A47" s="11"/>
      <c r="B47" s="50"/>
      <c r="C47" s="50"/>
      <c r="D47" s="50"/>
      <c r="E47" s="50"/>
      <c r="F47" s="6"/>
      <c r="G47" s="11"/>
      <c r="H47" s="11"/>
      <c r="I47" s="11"/>
      <c r="J47" s="11"/>
      <c r="K47" s="11"/>
    </row>
    <row r="48" spans="1:28" ht="13.5">
      <c r="A48" s="11"/>
      <c r="B48" s="49" t="s">
        <v>18</v>
      </c>
      <c r="C48" s="49"/>
      <c r="D48" s="49"/>
      <c r="E48" s="30" t="s">
        <v>19</v>
      </c>
      <c r="F48" s="28"/>
      <c r="G48" s="11"/>
      <c r="H48" s="11"/>
      <c r="I48" s="11"/>
      <c r="J48" s="11"/>
      <c r="K48" s="11"/>
      <c r="L48" s="12"/>
      <c r="M48" s="12"/>
      <c r="N48" s="12"/>
      <c r="O48" s="12"/>
      <c r="P48" s="12"/>
      <c r="Q48" s="12"/>
      <c r="R48" s="12"/>
      <c r="S48" s="12"/>
      <c r="T48" s="12"/>
      <c r="U48" s="12"/>
      <c r="V48" s="12"/>
      <c r="W48" s="12"/>
      <c r="X48" s="12"/>
      <c r="Y48" s="12"/>
      <c r="Z48" s="12"/>
      <c r="AA48" s="12"/>
      <c r="AB48" s="12"/>
    </row>
    <row r="49" spans="1:28" ht="4.5" customHeight="1">
      <c r="A49" s="11"/>
      <c r="B49" s="2"/>
      <c r="C49" s="11"/>
      <c r="D49" s="11"/>
      <c r="E49" s="49"/>
      <c r="F49" s="28"/>
      <c r="G49" s="11"/>
      <c r="H49" s="11"/>
      <c r="I49" s="11"/>
      <c r="J49" s="11"/>
      <c r="K49" s="11"/>
      <c r="L49" s="12"/>
      <c r="M49" s="12"/>
      <c r="N49" s="12"/>
      <c r="O49" s="12"/>
      <c r="P49" s="12"/>
      <c r="Q49" s="12"/>
      <c r="R49" s="12"/>
      <c r="S49" s="12"/>
      <c r="T49" s="12"/>
      <c r="U49" s="12"/>
      <c r="V49" s="12"/>
      <c r="W49" s="12"/>
      <c r="X49" s="12"/>
      <c r="Y49" s="12"/>
      <c r="Z49" s="12"/>
      <c r="AA49" s="12"/>
      <c r="AB49" s="12"/>
    </row>
    <row r="50" spans="1:28" ht="13.5">
      <c r="A50" s="11"/>
      <c r="B50" s="2" t="s">
        <v>39</v>
      </c>
      <c r="C50" s="11"/>
      <c r="D50" s="11"/>
      <c r="E50" s="57">
        <f>IF(E28="FHA",J32*Q4,0)</f>
        <v>0</v>
      </c>
      <c r="F50" s="28"/>
      <c r="G50" s="49"/>
      <c r="H50" s="49"/>
      <c r="I50" s="53"/>
      <c r="J50" s="64"/>
      <c r="K50" s="11"/>
      <c r="L50" s="12"/>
      <c r="M50" s="12"/>
      <c r="N50" s="12"/>
      <c r="O50" s="12"/>
      <c r="P50" s="12"/>
      <c r="Q50" s="12"/>
      <c r="R50" s="12"/>
      <c r="S50" s="12"/>
      <c r="T50" s="12"/>
      <c r="U50" s="12"/>
      <c r="V50" s="12"/>
      <c r="W50" s="12"/>
      <c r="X50" s="12"/>
      <c r="Y50" s="12"/>
      <c r="Z50" s="12"/>
      <c r="AA50" s="12"/>
      <c r="AB50" s="12"/>
    </row>
    <row r="51" spans="1:28" ht="4.5" customHeight="1">
      <c r="A51" s="11"/>
      <c r="B51" s="49"/>
      <c r="C51" s="49"/>
      <c r="D51" s="49"/>
      <c r="E51" s="49"/>
      <c r="F51" s="28"/>
      <c r="G51" s="49"/>
      <c r="H51" s="49"/>
      <c r="I51" s="53"/>
      <c r="J51" s="64"/>
      <c r="K51" s="11"/>
      <c r="L51" s="12"/>
      <c r="M51" s="12"/>
      <c r="N51" s="12"/>
      <c r="O51" s="12"/>
      <c r="P51" s="12"/>
      <c r="Q51" s="12"/>
      <c r="R51" s="12"/>
      <c r="S51" s="12"/>
      <c r="T51" s="12"/>
      <c r="U51" s="12"/>
      <c r="V51" s="12"/>
      <c r="W51" s="12"/>
      <c r="X51" s="12"/>
      <c r="Y51" s="12"/>
      <c r="Z51" s="12"/>
      <c r="AA51" s="12"/>
      <c r="AB51" s="12"/>
    </row>
    <row r="52" spans="1:28" ht="13.5">
      <c r="A52" s="11"/>
      <c r="B52" s="49" t="s">
        <v>12</v>
      </c>
      <c r="C52" s="49"/>
      <c r="D52" s="49"/>
      <c r="E52" s="22">
        <v>4000</v>
      </c>
      <c r="F52" s="28"/>
      <c r="G52" s="49"/>
      <c r="H52" s="49"/>
      <c r="I52" s="53"/>
      <c r="J52" s="64"/>
      <c r="K52" s="11"/>
      <c r="L52" s="12"/>
      <c r="M52" s="12"/>
      <c r="N52" s="12"/>
      <c r="O52" s="12"/>
      <c r="P52" s="12"/>
      <c r="Q52" s="12"/>
      <c r="R52" s="12"/>
      <c r="S52" s="12"/>
      <c r="T52" s="12"/>
      <c r="U52" s="12"/>
      <c r="V52" s="12"/>
      <c r="W52" s="12"/>
      <c r="X52" s="12"/>
      <c r="Y52" s="12"/>
      <c r="Z52" s="12"/>
      <c r="AA52" s="12"/>
      <c r="AB52" s="12"/>
    </row>
    <row r="53" spans="1:28" ht="4.5" customHeight="1">
      <c r="A53" s="11"/>
      <c r="B53" s="49"/>
      <c r="C53" s="49"/>
      <c r="D53" s="49"/>
      <c r="E53" s="20"/>
      <c r="F53" s="20"/>
      <c r="G53" s="49"/>
      <c r="H53" s="49"/>
      <c r="I53" s="53"/>
      <c r="J53" s="64"/>
      <c r="K53" s="11"/>
      <c r="L53" s="12"/>
      <c r="M53" s="12"/>
      <c r="N53" s="12"/>
      <c r="O53" s="12"/>
      <c r="P53" s="12"/>
      <c r="Q53" s="12"/>
      <c r="R53" s="12"/>
      <c r="S53" s="12"/>
      <c r="T53" s="12"/>
      <c r="U53" s="12"/>
      <c r="V53" s="12"/>
      <c r="W53" s="12"/>
      <c r="X53" s="12"/>
      <c r="Y53" s="12"/>
      <c r="Z53" s="12"/>
      <c r="AA53" s="12"/>
      <c r="AB53" s="12"/>
    </row>
    <row r="54" spans="1:28" ht="13.5">
      <c r="A54" s="11"/>
      <c r="B54" s="49" t="s">
        <v>14</v>
      </c>
      <c r="C54" s="49"/>
      <c r="D54" s="49"/>
      <c r="E54" s="22">
        <v>0</v>
      </c>
      <c r="F54" s="20"/>
      <c r="G54" s="49"/>
      <c r="H54" s="49"/>
      <c r="I54" s="53"/>
      <c r="J54" s="64"/>
      <c r="K54" s="11"/>
      <c r="L54" s="12"/>
      <c r="M54" s="12"/>
      <c r="N54" s="12"/>
      <c r="O54" s="12"/>
      <c r="P54" s="12"/>
      <c r="Q54" s="12"/>
      <c r="R54" s="12"/>
      <c r="S54" s="12"/>
      <c r="T54" s="12"/>
      <c r="U54" s="12"/>
      <c r="V54" s="12"/>
      <c r="W54" s="12"/>
      <c r="X54" s="12"/>
      <c r="Y54" s="12"/>
      <c r="Z54" s="12"/>
      <c r="AA54" s="12"/>
      <c r="AB54" s="12"/>
    </row>
    <row r="55" spans="1:28" ht="4.5" customHeight="1">
      <c r="A55" s="11"/>
      <c r="B55" s="49"/>
      <c r="C55" s="49"/>
      <c r="D55" s="49"/>
      <c r="E55" s="20"/>
      <c r="F55" s="20"/>
      <c r="G55" s="49"/>
      <c r="H55" s="49"/>
      <c r="I55" s="53"/>
      <c r="J55" s="64"/>
      <c r="K55" s="11"/>
      <c r="L55" s="12"/>
      <c r="M55" s="12"/>
      <c r="N55" s="12"/>
      <c r="O55" s="12"/>
      <c r="P55" s="12"/>
      <c r="Q55" s="12"/>
      <c r="R55" s="12"/>
      <c r="S55" s="12"/>
      <c r="T55" s="12"/>
      <c r="U55" s="12"/>
      <c r="V55" s="12"/>
      <c r="W55" s="12"/>
      <c r="X55" s="12"/>
      <c r="Y55" s="12"/>
      <c r="Z55" s="12"/>
      <c r="AA55" s="12"/>
      <c r="AB55" s="12"/>
    </row>
    <row r="56" spans="1:28" ht="13.5">
      <c r="A56" s="11"/>
      <c r="B56" s="49" t="s">
        <v>13</v>
      </c>
      <c r="C56" s="49"/>
      <c r="D56" s="49"/>
      <c r="E56" s="22">
        <v>0</v>
      </c>
      <c r="F56" s="20"/>
      <c r="G56" s="49"/>
      <c r="H56" s="49"/>
      <c r="I56" s="53"/>
      <c r="J56" s="64"/>
      <c r="K56" s="11"/>
      <c r="L56" s="12"/>
      <c r="M56" s="12"/>
      <c r="N56" s="12"/>
      <c r="O56" s="12"/>
      <c r="P56" s="12"/>
      <c r="Q56" s="12"/>
      <c r="R56" s="12"/>
      <c r="S56" s="12"/>
      <c r="T56" s="12"/>
      <c r="U56" s="12"/>
      <c r="V56" s="12"/>
      <c r="W56" s="12"/>
      <c r="X56" s="12"/>
      <c r="Y56" s="12"/>
      <c r="Z56" s="12"/>
      <c r="AA56" s="12"/>
      <c r="AB56" s="12"/>
    </row>
    <row r="57" spans="1:28" ht="4.5" customHeight="1">
      <c r="A57" s="11"/>
      <c r="B57" s="49"/>
      <c r="C57" s="49"/>
      <c r="D57" s="49"/>
      <c r="E57" s="20"/>
      <c r="F57" s="20"/>
      <c r="G57" s="49"/>
      <c r="H57" s="49"/>
      <c r="I57" s="53"/>
      <c r="J57" s="64"/>
      <c r="K57" s="11"/>
      <c r="L57" s="12"/>
      <c r="M57" s="12"/>
      <c r="N57" s="12"/>
      <c r="O57" s="12"/>
      <c r="P57" s="12"/>
      <c r="Q57" s="12"/>
      <c r="R57" s="12"/>
      <c r="S57" s="12"/>
      <c r="T57" s="12"/>
      <c r="U57" s="12"/>
      <c r="V57" s="12"/>
      <c r="W57" s="12"/>
      <c r="X57" s="12"/>
      <c r="Y57" s="12"/>
      <c r="Z57" s="12"/>
      <c r="AA57" s="12"/>
      <c r="AB57" s="12"/>
    </row>
    <row r="58" spans="1:28" ht="13.5">
      <c r="A58" s="11"/>
      <c r="B58" s="49" t="s">
        <v>16</v>
      </c>
      <c r="C58" s="49"/>
      <c r="D58" s="49"/>
      <c r="E58" s="22">
        <v>0</v>
      </c>
      <c r="F58" s="20"/>
      <c r="G58" s="49"/>
      <c r="H58" s="49"/>
      <c r="I58" s="53"/>
      <c r="J58" s="64"/>
      <c r="K58" s="11"/>
      <c r="L58" s="12"/>
      <c r="M58" s="12"/>
      <c r="N58" s="12"/>
      <c r="O58" s="12"/>
      <c r="P58" s="12"/>
      <c r="Q58" s="12"/>
      <c r="R58" s="12"/>
      <c r="S58" s="12"/>
      <c r="T58" s="12"/>
      <c r="U58" s="12"/>
      <c r="V58" s="12"/>
      <c r="W58" s="12"/>
      <c r="X58" s="12"/>
      <c r="Y58" s="12"/>
      <c r="Z58" s="12"/>
      <c r="AA58" s="12"/>
      <c r="AB58" s="12"/>
    </row>
    <row r="59" spans="1:28" ht="4.5" customHeight="1">
      <c r="A59" s="11"/>
      <c r="B59" s="49"/>
      <c r="C59" s="49"/>
      <c r="D59" s="49"/>
      <c r="E59" s="20"/>
      <c r="F59" s="20"/>
      <c r="G59" s="49"/>
      <c r="H59" s="49"/>
      <c r="I59" s="53"/>
      <c r="J59" s="64"/>
      <c r="K59" s="11"/>
      <c r="L59" s="12"/>
      <c r="M59" s="12"/>
      <c r="N59" s="12"/>
      <c r="O59" s="12"/>
      <c r="P59" s="12"/>
      <c r="Q59" s="12"/>
      <c r="R59" s="12"/>
      <c r="S59" s="12"/>
      <c r="T59" s="12"/>
      <c r="U59" s="12"/>
      <c r="V59" s="12"/>
      <c r="W59" s="12"/>
      <c r="X59" s="12"/>
      <c r="Y59" s="12"/>
      <c r="Z59" s="12"/>
      <c r="AA59" s="12"/>
      <c r="AB59" s="12"/>
    </row>
    <row r="60" spans="1:28" ht="13.5">
      <c r="A60" s="11"/>
      <c r="B60" s="49" t="s">
        <v>15</v>
      </c>
      <c r="C60" s="49"/>
      <c r="D60" s="49"/>
      <c r="E60" s="22">
        <v>0</v>
      </c>
      <c r="F60" s="20"/>
      <c r="G60" s="49"/>
      <c r="H60" s="49"/>
      <c r="I60" s="53"/>
      <c r="J60" s="64"/>
      <c r="K60" s="11"/>
      <c r="L60" s="12"/>
      <c r="M60" s="12"/>
      <c r="N60" s="12"/>
      <c r="O60" s="12"/>
      <c r="P60" s="12"/>
      <c r="Q60" s="12"/>
      <c r="R60" s="12"/>
      <c r="S60" s="12"/>
      <c r="T60" s="12"/>
      <c r="U60" s="12"/>
      <c r="V60" s="12"/>
      <c r="W60" s="12"/>
      <c r="X60" s="12"/>
      <c r="Y60" s="12"/>
      <c r="Z60" s="12"/>
      <c r="AA60" s="12"/>
      <c r="AB60" s="12"/>
    </row>
    <row r="61" spans="1:11" s="12" customFormat="1" ht="4.5" customHeight="1">
      <c r="A61" s="11"/>
      <c r="B61" s="49"/>
      <c r="C61" s="49"/>
      <c r="D61" s="49"/>
      <c r="E61" s="49"/>
      <c r="F61" s="49"/>
      <c r="G61" s="49"/>
      <c r="H61" s="49"/>
      <c r="I61" s="53"/>
      <c r="J61" s="11"/>
      <c r="K61" s="11"/>
    </row>
    <row r="62" spans="1:11" s="12" customFormat="1" ht="13.5">
      <c r="A62" s="11"/>
      <c r="B62" s="49"/>
      <c r="C62" s="49"/>
      <c r="D62" s="49"/>
      <c r="E62" s="49"/>
      <c r="F62" s="49"/>
      <c r="G62" s="49"/>
      <c r="H62" s="49"/>
      <c r="I62" s="53"/>
      <c r="J62" s="11"/>
      <c r="K62" s="11"/>
    </row>
    <row r="63" spans="1:11" s="12" customFormat="1" ht="14.25" thickBot="1">
      <c r="A63" s="11"/>
      <c r="B63" s="48" t="s">
        <v>8</v>
      </c>
      <c r="C63" s="49"/>
      <c r="D63" s="49"/>
      <c r="E63" s="49"/>
      <c r="F63" s="49"/>
      <c r="G63" s="11"/>
      <c r="H63" s="49"/>
      <c r="I63" s="49"/>
      <c r="J63" s="11"/>
      <c r="K63" s="11"/>
    </row>
    <row r="64" spans="1:11" s="12" customFormat="1" ht="4.5" customHeight="1">
      <c r="A64" s="11"/>
      <c r="B64" s="50"/>
      <c r="C64" s="50"/>
      <c r="D64" s="50"/>
      <c r="E64" s="50"/>
      <c r="F64" s="49"/>
      <c r="G64" s="11"/>
      <c r="H64" s="49"/>
      <c r="I64" s="53"/>
      <c r="J64" s="11"/>
      <c r="K64" s="11"/>
    </row>
    <row r="65" spans="1:28" ht="13.5">
      <c r="A65" s="11"/>
      <c r="B65" s="2" t="s">
        <v>40</v>
      </c>
      <c r="C65" s="11"/>
      <c r="D65" s="11"/>
      <c r="E65" s="22">
        <v>8750</v>
      </c>
      <c r="F65" s="20"/>
      <c r="G65" s="11"/>
      <c r="H65" s="11"/>
      <c r="I65" s="11"/>
      <c r="J65" s="11"/>
      <c r="K65" s="11"/>
      <c r="L65" s="12"/>
      <c r="M65" s="12"/>
      <c r="N65" s="12"/>
      <c r="O65" s="12"/>
      <c r="P65" s="12"/>
      <c r="Q65" s="12"/>
      <c r="R65" s="12"/>
      <c r="S65" s="12"/>
      <c r="T65" s="12"/>
      <c r="U65" s="12"/>
      <c r="V65" s="12"/>
      <c r="W65" s="12"/>
      <c r="X65" s="12"/>
      <c r="Y65" s="12"/>
      <c r="Z65" s="12"/>
      <c r="AA65" s="12"/>
      <c r="AB65" s="12"/>
    </row>
    <row r="66" spans="1:28" ht="4.5" customHeight="1">
      <c r="A66" s="11"/>
      <c r="B66" s="2"/>
      <c r="C66" s="11"/>
      <c r="D66" s="11"/>
      <c r="E66" s="24"/>
      <c r="F66" s="20"/>
      <c r="G66" s="11"/>
      <c r="H66" s="11"/>
      <c r="I66" s="11"/>
      <c r="J66" s="11"/>
      <c r="K66" s="11"/>
      <c r="L66" s="12"/>
      <c r="M66" s="12"/>
      <c r="N66" s="12"/>
      <c r="O66" s="12"/>
      <c r="P66" s="12"/>
      <c r="Q66" s="12"/>
      <c r="R66" s="12"/>
      <c r="S66" s="12"/>
      <c r="T66" s="12"/>
      <c r="U66" s="12"/>
      <c r="V66" s="12"/>
      <c r="W66" s="12"/>
      <c r="X66" s="12"/>
      <c r="Y66" s="12"/>
      <c r="Z66" s="12"/>
      <c r="AA66" s="12"/>
      <c r="AB66" s="12"/>
    </row>
    <row r="67" spans="1:28" ht="13.5">
      <c r="A67" s="11"/>
      <c r="B67" s="2" t="s">
        <v>41</v>
      </c>
      <c r="C67" s="11"/>
      <c r="D67" s="11"/>
      <c r="E67" s="22">
        <v>250</v>
      </c>
      <c r="F67" s="23"/>
      <c r="G67" s="11"/>
      <c r="H67" s="11"/>
      <c r="I67" s="11"/>
      <c r="J67" s="11"/>
      <c r="K67" s="11"/>
      <c r="L67" s="12"/>
      <c r="M67" s="12"/>
      <c r="N67" s="12"/>
      <c r="O67" s="12"/>
      <c r="P67" s="12"/>
      <c r="Q67" s="12"/>
      <c r="R67" s="12"/>
      <c r="S67" s="12"/>
      <c r="T67" s="12"/>
      <c r="U67" s="12"/>
      <c r="V67" s="12"/>
      <c r="W67" s="12"/>
      <c r="X67" s="12"/>
      <c r="Y67" s="12"/>
      <c r="Z67" s="12"/>
      <c r="AA67" s="12"/>
      <c r="AB67" s="12"/>
    </row>
    <row r="68" spans="1:28" ht="4.5" customHeight="1">
      <c r="A68" s="11"/>
      <c r="B68" s="2"/>
      <c r="C68" s="11"/>
      <c r="D68" s="11"/>
      <c r="E68" s="24"/>
      <c r="F68" s="24"/>
      <c r="G68" s="11"/>
      <c r="H68" s="11"/>
      <c r="I68" s="11"/>
      <c r="J68" s="11"/>
      <c r="K68" s="11"/>
      <c r="L68" s="12"/>
      <c r="M68" s="12"/>
      <c r="N68" s="12"/>
      <c r="O68" s="12"/>
      <c r="P68" s="12"/>
      <c r="Q68" s="12"/>
      <c r="R68" s="12"/>
      <c r="S68" s="12"/>
      <c r="T68" s="12"/>
      <c r="U68" s="12"/>
      <c r="V68" s="12"/>
      <c r="W68" s="12"/>
      <c r="X68" s="12"/>
      <c r="Y68" s="12"/>
      <c r="Z68" s="12"/>
      <c r="AA68" s="12"/>
      <c r="AB68" s="12"/>
    </row>
    <row r="69" spans="1:28" ht="13.5">
      <c r="A69" s="11"/>
      <c r="B69" s="2" t="s">
        <v>42</v>
      </c>
      <c r="C69" s="11"/>
      <c r="D69" s="11"/>
      <c r="E69" s="22">
        <v>0</v>
      </c>
      <c r="F69" s="23"/>
      <c r="G69" s="11"/>
      <c r="H69" s="11"/>
      <c r="I69" s="11"/>
      <c r="J69" s="11"/>
      <c r="K69" s="11"/>
      <c r="L69" s="12"/>
      <c r="M69" s="12"/>
      <c r="N69" s="12"/>
      <c r="O69" s="12"/>
      <c r="P69" s="12"/>
      <c r="Q69" s="12"/>
      <c r="R69" s="12"/>
      <c r="S69" s="12"/>
      <c r="T69" s="12"/>
      <c r="U69" s="12"/>
      <c r="V69" s="12"/>
      <c r="W69" s="12"/>
      <c r="X69" s="12"/>
      <c r="Y69" s="12"/>
      <c r="Z69" s="12"/>
      <c r="AA69" s="12"/>
      <c r="AB69" s="12"/>
    </row>
    <row r="70" spans="1:28" ht="4.5" customHeight="1">
      <c r="A70" s="11"/>
      <c r="B70" s="2"/>
      <c r="C70" s="11"/>
      <c r="D70" s="11"/>
      <c r="E70" s="24"/>
      <c r="F70" s="24"/>
      <c r="G70" s="11"/>
      <c r="H70" s="11"/>
      <c r="I70" s="11"/>
      <c r="J70" s="11"/>
      <c r="K70" s="11"/>
      <c r="L70" s="12"/>
      <c r="M70" s="12"/>
      <c r="N70" s="12"/>
      <c r="O70" s="12"/>
      <c r="P70" s="12"/>
      <c r="Q70" s="12"/>
      <c r="R70" s="12"/>
      <c r="S70" s="12"/>
      <c r="T70" s="12"/>
      <c r="U70" s="12"/>
      <c r="V70" s="12"/>
      <c r="W70" s="12"/>
      <c r="X70" s="12"/>
      <c r="Y70" s="12"/>
      <c r="Z70" s="12"/>
      <c r="AA70" s="12"/>
      <c r="AB70" s="12"/>
    </row>
    <row r="71" spans="1:28" ht="13.5">
      <c r="A71" s="11"/>
      <c r="B71" s="2" t="s">
        <v>43</v>
      </c>
      <c r="C71" s="11"/>
      <c r="D71" s="11"/>
      <c r="E71" s="22">
        <v>0</v>
      </c>
      <c r="F71" s="24"/>
      <c r="G71" s="11"/>
      <c r="H71" s="11"/>
      <c r="I71" s="11"/>
      <c r="J71" s="11"/>
      <c r="K71" s="11"/>
      <c r="L71" s="12"/>
      <c r="M71" s="12"/>
      <c r="N71" s="12"/>
      <c r="O71" s="12"/>
      <c r="P71" s="12"/>
      <c r="Q71" s="12"/>
      <c r="R71" s="12"/>
      <c r="S71" s="12"/>
      <c r="T71" s="12"/>
      <c r="U71" s="12"/>
      <c r="V71" s="12"/>
      <c r="W71" s="12"/>
      <c r="X71" s="12"/>
      <c r="Y71" s="12"/>
      <c r="Z71" s="12"/>
      <c r="AA71" s="12"/>
      <c r="AB71" s="12"/>
    </row>
    <row r="72" spans="1:28" ht="4.5" customHeight="1">
      <c r="A72" s="11"/>
      <c r="B72" s="2"/>
      <c r="C72" s="11"/>
      <c r="D72" s="11"/>
      <c r="E72" s="24"/>
      <c r="F72" s="24"/>
      <c r="G72" s="11"/>
      <c r="H72" s="11"/>
      <c r="I72" s="11"/>
      <c r="J72" s="11"/>
      <c r="K72" s="11"/>
      <c r="L72" s="12"/>
      <c r="M72" s="12"/>
      <c r="N72" s="12"/>
      <c r="O72" s="12"/>
      <c r="P72" s="12"/>
      <c r="Q72" s="12"/>
      <c r="R72" s="12"/>
      <c r="S72" s="12"/>
      <c r="T72" s="12"/>
      <c r="U72" s="12"/>
      <c r="V72" s="12"/>
      <c r="W72" s="12"/>
      <c r="X72" s="12"/>
      <c r="Y72" s="12"/>
      <c r="Z72" s="12"/>
      <c r="AA72" s="12"/>
      <c r="AB72" s="12"/>
    </row>
    <row r="73" spans="1:28" ht="13.5">
      <c r="A73" s="11"/>
      <c r="B73" s="2" t="s">
        <v>44</v>
      </c>
      <c r="C73" s="11"/>
      <c r="D73" s="11"/>
      <c r="E73" s="22">
        <v>450</v>
      </c>
      <c r="F73" s="23"/>
      <c r="G73" s="11"/>
      <c r="H73" s="11"/>
      <c r="I73" s="11"/>
      <c r="J73" s="11"/>
      <c r="K73" s="11"/>
      <c r="L73" s="12"/>
      <c r="M73" s="12"/>
      <c r="N73" s="12"/>
      <c r="O73" s="12"/>
      <c r="P73" s="12"/>
      <c r="Q73" s="12"/>
      <c r="R73" s="12"/>
      <c r="S73" s="12"/>
      <c r="T73" s="12"/>
      <c r="U73" s="12"/>
      <c r="V73" s="12"/>
      <c r="W73" s="12"/>
      <c r="X73" s="12"/>
      <c r="Y73" s="12"/>
      <c r="Z73" s="12"/>
      <c r="AA73" s="12"/>
      <c r="AB73" s="12"/>
    </row>
    <row r="74" spans="1:11" s="12" customFormat="1" ht="4.5" customHeight="1">
      <c r="A74" s="11"/>
      <c r="B74" s="2"/>
      <c r="C74" s="11"/>
      <c r="D74" s="11"/>
      <c r="E74" s="1"/>
      <c r="F74" s="1"/>
      <c r="G74" s="11"/>
      <c r="H74" s="11"/>
      <c r="I74" s="11"/>
      <c r="J74" s="11"/>
      <c r="K74" s="11"/>
    </row>
    <row r="75" spans="1:11" s="12" customFormat="1" ht="13.5" customHeight="1">
      <c r="A75" s="11"/>
      <c r="B75" s="2"/>
      <c r="C75" s="11"/>
      <c r="D75" s="11"/>
      <c r="E75" s="1"/>
      <c r="F75" s="3"/>
      <c r="G75" s="11"/>
      <c r="H75" s="11"/>
      <c r="I75" s="11"/>
      <c r="J75" s="11"/>
      <c r="K75" s="11"/>
    </row>
    <row r="76" spans="1:11" s="12" customFormat="1" ht="13.5" customHeight="1" thickBot="1">
      <c r="A76" s="11"/>
      <c r="B76" s="48" t="s">
        <v>9</v>
      </c>
      <c r="C76" s="49"/>
      <c r="D76" s="49"/>
      <c r="E76" s="49"/>
      <c r="F76" s="1"/>
      <c r="G76" s="11"/>
      <c r="H76" s="11"/>
      <c r="I76" s="11"/>
      <c r="J76" s="11"/>
      <c r="K76" s="11"/>
    </row>
    <row r="77" spans="1:11" s="12" customFormat="1" ht="4.5" customHeight="1">
      <c r="A77" s="11"/>
      <c r="B77" s="50"/>
      <c r="C77" s="50"/>
      <c r="D77" s="50"/>
      <c r="E77" s="50"/>
      <c r="F77" s="1"/>
      <c r="G77" s="11"/>
      <c r="H77" s="11"/>
      <c r="I77" s="11"/>
      <c r="J77" s="11"/>
      <c r="K77" s="11"/>
    </row>
    <row r="78" spans="1:28" ht="13.5">
      <c r="A78" s="11"/>
      <c r="B78" s="2" t="s">
        <v>10</v>
      </c>
      <c r="C78" s="11"/>
      <c r="D78" s="11"/>
      <c r="E78" s="22">
        <v>1200</v>
      </c>
      <c r="F78" s="24"/>
      <c r="G78" s="11"/>
      <c r="H78" s="2"/>
      <c r="I78" s="11"/>
      <c r="J78" s="11"/>
      <c r="K78" s="11"/>
      <c r="L78" s="12"/>
      <c r="M78" s="12"/>
      <c r="N78" s="12"/>
      <c r="O78" s="12"/>
      <c r="P78" s="12"/>
      <c r="Q78" s="12"/>
      <c r="R78" s="12"/>
      <c r="S78" s="12"/>
      <c r="T78" s="12"/>
      <c r="U78" s="12"/>
      <c r="V78" s="12"/>
      <c r="W78" s="12"/>
      <c r="X78" s="12"/>
      <c r="Y78" s="12"/>
      <c r="Z78" s="12"/>
      <c r="AA78" s="12"/>
      <c r="AB78" s="12"/>
    </row>
    <row r="79" spans="1:28" ht="3.75" customHeight="1">
      <c r="A79" s="11"/>
      <c r="B79" s="2"/>
      <c r="C79" s="11"/>
      <c r="D79" s="11"/>
      <c r="E79" s="24"/>
      <c r="F79" s="19"/>
      <c r="G79" s="11"/>
      <c r="H79" s="11"/>
      <c r="I79" s="11"/>
      <c r="J79" s="11"/>
      <c r="K79" s="11"/>
      <c r="L79" s="12"/>
      <c r="M79" s="12"/>
      <c r="N79" s="12"/>
      <c r="O79" s="12"/>
      <c r="P79" s="12"/>
      <c r="Q79" s="12"/>
      <c r="R79" s="12"/>
      <c r="S79" s="12"/>
      <c r="T79" s="12"/>
      <c r="U79" s="12"/>
      <c r="V79" s="12"/>
      <c r="W79" s="12"/>
      <c r="X79" s="12"/>
      <c r="Y79" s="12"/>
      <c r="Z79" s="12"/>
      <c r="AA79" s="12"/>
      <c r="AB79" s="12"/>
    </row>
    <row r="80" spans="1:28" ht="13.5">
      <c r="A80" s="11"/>
      <c r="B80" s="2" t="s">
        <v>11</v>
      </c>
      <c r="C80" s="11"/>
      <c r="D80" s="11"/>
      <c r="E80" s="22">
        <v>750</v>
      </c>
      <c r="F80" s="31"/>
      <c r="G80" s="11"/>
      <c r="H80" s="11"/>
      <c r="I80" s="11"/>
      <c r="J80" s="11"/>
      <c r="K80" s="11"/>
      <c r="L80" s="12"/>
      <c r="M80" s="12"/>
      <c r="N80" s="12"/>
      <c r="O80" s="12"/>
      <c r="P80" s="12"/>
      <c r="Q80" s="12"/>
      <c r="R80" s="12"/>
      <c r="S80" s="12"/>
      <c r="T80" s="12"/>
      <c r="U80" s="12"/>
      <c r="V80" s="12"/>
      <c r="W80" s="12"/>
      <c r="X80" s="12"/>
      <c r="Y80" s="12"/>
      <c r="Z80" s="12"/>
      <c r="AA80" s="12"/>
      <c r="AB80" s="12"/>
    </row>
    <row r="81" spans="1:28" ht="4.5" customHeight="1">
      <c r="A81" s="11"/>
      <c r="B81" s="2"/>
      <c r="C81" s="11"/>
      <c r="D81" s="11"/>
      <c r="E81" s="24"/>
      <c r="F81" s="32"/>
      <c r="G81" s="11"/>
      <c r="H81" s="11"/>
      <c r="I81" s="11"/>
      <c r="J81" s="11"/>
      <c r="K81" s="11"/>
      <c r="L81" s="12"/>
      <c r="M81" s="12"/>
      <c r="N81" s="12"/>
      <c r="O81" s="12"/>
      <c r="P81" s="12"/>
      <c r="Q81" s="12"/>
      <c r="R81" s="12"/>
      <c r="S81" s="12"/>
      <c r="T81" s="12"/>
      <c r="U81" s="12"/>
      <c r="V81" s="12"/>
      <c r="W81" s="12"/>
      <c r="X81" s="12"/>
      <c r="Y81" s="12"/>
      <c r="Z81" s="12"/>
      <c r="AA81" s="12"/>
      <c r="AB81" s="12"/>
    </row>
    <row r="82" spans="1:28" ht="13.5">
      <c r="A82" s="11"/>
      <c r="B82" s="2" t="s">
        <v>6</v>
      </c>
      <c r="C82" s="11"/>
      <c r="D82" s="11"/>
      <c r="E82" s="22">
        <v>0</v>
      </c>
      <c r="F82" s="31"/>
      <c r="G82" s="11"/>
      <c r="H82" s="11"/>
      <c r="I82" s="11"/>
      <c r="J82" s="11"/>
      <c r="K82" s="11"/>
      <c r="L82" s="12"/>
      <c r="M82" s="12"/>
      <c r="N82" s="12"/>
      <c r="O82" s="12"/>
      <c r="P82" s="12"/>
      <c r="Q82" s="12"/>
      <c r="R82" s="12"/>
      <c r="S82" s="12"/>
      <c r="T82" s="12"/>
      <c r="U82" s="12"/>
      <c r="V82" s="12"/>
      <c r="W82" s="12"/>
      <c r="X82" s="12"/>
      <c r="Y82" s="12"/>
      <c r="Z82" s="12"/>
      <c r="AA82" s="12"/>
      <c r="AB82" s="12"/>
    </row>
    <row r="83" spans="1:11" s="12" customFormat="1" ht="4.5" customHeight="1">
      <c r="A83" s="11"/>
      <c r="B83" s="11"/>
      <c r="C83" s="11"/>
      <c r="D83" s="11"/>
      <c r="E83" s="11"/>
      <c r="F83" s="1"/>
      <c r="G83" s="11"/>
      <c r="H83" s="11"/>
      <c r="I83" s="11"/>
      <c r="J83" s="11"/>
      <c r="K83" s="11"/>
    </row>
    <row r="84" spans="1:11" ht="14.25" thickBot="1">
      <c r="A84" s="65"/>
      <c r="B84" s="65"/>
      <c r="C84" s="65"/>
      <c r="D84" s="65"/>
      <c r="E84" s="34"/>
      <c r="F84" s="34"/>
      <c r="G84" s="65"/>
      <c r="H84" s="65"/>
      <c r="I84" s="65"/>
      <c r="J84" s="65"/>
      <c r="K84" s="65"/>
    </row>
    <row r="85" spans="1:11" s="18" customFormat="1" ht="6" customHeight="1">
      <c r="A85" s="35"/>
      <c r="B85" s="35"/>
      <c r="C85" s="35"/>
      <c r="D85" s="35"/>
      <c r="E85" s="35"/>
      <c r="F85" s="35"/>
      <c r="G85" s="35"/>
      <c r="H85" s="35"/>
      <c r="I85" s="35"/>
      <c r="J85" s="35"/>
      <c r="K85" s="35"/>
    </row>
    <row r="86" spans="2:10" ht="13.5">
      <c r="B86" s="58" t="s">
        <v>54</v>
      </c>
      <c r="C86" s="58"/>
      <c r="D86" s="58"/>
      <c r="E86" s="58"/>
      <c r="F86" s="58"/>
      <c r="G86" s="58"/>
      <c r="H86" s="58"/>
      <c r="I86" s="58"/>
      <c r="J86" s="58"/>
    </row>
    <row r="87" spans="2:10" ht="13.5">
      <c r="B87" s="58"/>
      <c r="C87" s="58"/>
      <c r="D87" s="58"/>
      <c r="E87" s="58"/>
      <c r="F87" s="58"/>
      <c r="G87" s="58"/>
      <c r="H87" s="58"/>
      <c r="I87" s="58"/>
      <c r="J87" s="58"/>
    </row>
    <row r="89" ht="13.5">
      <c r="B89" s="36"/>
    </row>
  </sheetData>
  <sheetProtection password="A10A" sheet="1" objects="1" scenarios="1"/>
  <mergeCells count="7">
    <mergeCell ref="B10:J21"/>
    <mergeCell ref="B86:J87"/>
    <mergeCell ref="B23:J23"/>
    <mergeCell ref="G42:G44"/>
    <mergeCell ref="H42:H44"/>
    <mergeCell ref="I42:I44"/>
    <mergeCell ref="J42:J44"/>
  </mergeCells>
  <conditionalFormatting sqref="B78:B82 B67:B75">
    <cfRule type="expression" priority="7" dxfId="0" stopIfTrue="1">
      <formula>#REF!=2</formula>
    </cfRule>
  </conditionalFormatting>
  <dataValidations count="2">
    <dataValidation type="list" allowBlank="1" showInputMessage="1" showErrorMessage="1" sqref="E48">
      <formula1>$L$2:$L$3</formula1>
    </dataValidation>
    <dataValidation type="list" allowBlank="1" showInputMessage="1" showErrorMessage="1" sqref="E28">
      <formula1>$M$2:$M$3</formula1>
    </dataValidation>
  </dataValidations>
  <hyperlinks>
    <hyperlink ref="B23:J23" r:id="rId1" display="Visit www.Jammony.com for your FREE customized loan quotes today!"/>
  </hyperlinks>
  <printOptions horizontalCentered="1"/>
  <pageMargins left="0.7" right="0.7" top="0.75" bottom="0.75" header="0.3" footer="0.3"/>
  <pageSetup horizontalDpi="600" verticalDpi="600" orientation="portrait" scale="72"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dc:creator>
  <cp:keywords/>
  <dc:description/>
  <cp:lastModifiedBy>Matt Hansen</cp:lastModifiedBy>
  <cp:lastPrinted>2010-04-20T18:03:03Z</cp:lastPrinted>
  <dcterms:created xsi:type="dcterms:W3CDTF">2000-08-25T00:46:01Z</dcterms:created>
  <dcterms:modified xsi:type="dcterms:W3CDTF">2010-04-28T08:50:59Z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TC062062831033</vt:lpwstr>
  </property>
</Properties>
</file>